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BKP Dell\Documents\SAJT ya objavu\2025\Konkursi\Sumarstvo\"/>
    </mc:Choice>
  </mc:AlternateContent>
  <bookViews>
    <workbookView xWindow="0" yWindow="0" windowWidth="20490" windowHeight="7620" tabRatio="833"/>
  </bookViews>
  <sheets>
    <sheet name="Упутство" sheetId="28" r:id="rId1"/>
    <sheet name="Пријава" sheetId="1" r:id="rId2"/>
    <sheet name="Списак опреме" sheetId="31" r:id="rId3"/>
  </sheets>
  <definedNames>
    <definedName name="_xlnm.Print_Area" localSheetId="1">Пријава!$A$1:$F$30</definedName>
    <definedName name="_xlnm.Print_Area" localSheetId="2">'Списак опреме'!$A$1:$H$37</definedName>
    <definedName name="_xlnm.Print_Area" localSheetId="0">Упутство!$A$1:$L$18</definedName>
  </definedNames>
  <calcPr calcId="162913"/>
</workbook>
</file>

<file path=xl/calcChain.xml><?xml version="1.0" encoding="utf-8"?>
<calcChain xmlns="http://schemas.openxmlformats.org/spreadsheetml/2006/main">
  <c r="B29" i="1" l="1"/>
  <c r="A36" i="31"/>
  <c r="H32" i="31"/>
  <c r="P32" i="31"/>
  <c r="H31" i="31"/>
  <c r="P31" i="31"/>
  <c r="H30" i="31"/>
  <c r="P30" i="31"/>
  <c r="H29" i="31"/>
  <c r="P29" i="31"/>
  <c r="H28" i="31"/>
  <c r="P28" i="31"/>
  <c r="H27" i="31"/>
  <c r="P27" i="31"/>
  <c r="H26" i="31"/>
  <c r="P26" i="31"/>
  <c r="H25" i="31"/>
  <c r="P25" i="31"/>
  <c r="H24" i="31"/>
  <c r="P24" i="31"/>
  <c r="H23" i="31"/>
  <c r="P23" i="31"/>
  <c r="H22" i="31"/>
  <c r="P22" i="31"/>
  <c r="H21" i="31"/>
  <c r="P21" i="31"/>
  <c r="H20" i="31"/>
  <c r="P20" i="31"/>
  <c r="H19" i="31"/>
  <c r="P19" i="31"/>
  <c r="H18" i="31"/>
  <c r="P18" i="31"/>
  <c r="H17" i="31"/>
  <c r="P17" i="31"/>
  <c r="H16" i="31"/>
  <c r="P16" i="31"/>
  <c r="H15" i="31"/>
  <c r="P15" i="31"/>
  <c r="H14" i="31"/>
  <c r="P14" i="31"/>
  <c r="H12" i="31"/>
  <c r="P12" i="31"/>
  <c r="H11" i="31"/>
  <c r="P11" i="31"/>
  <c r="H10" i="31"/>
  <c r="P10" i="31"/>
  <c r="C32" i="1"/>
  <c r="C31" i="1"/>
  <c r="C33" i="1"/>
  <c r="E25" i="1"/>
  <c r="H7" i="31"/>
  <c r="P7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H13" i="31"/>
  <c r="P13" i="31"/>
  <c r="G12" i="31"/>
  <c r="G11" i="31"/>
  <c r="G10" i="31"/>
  <c r="G9" i="31"/>
  <c r="H9" i="31"/>
  <c r="P9" i="31"/>
  <c r="G8" i="31"/>
  <c r="G7" i="31"/>
  <c r="G6" i="31"/>
  <c r="G36" i="31"/>
  <c r="E29" i="1"/>
  <c r="E28" i="1"/>
  <c r="A28" i="1"/>
  <c r="C3" i="31"/>
  <c r="A2" i="31"/>
  <c r="A1" i="31"/>
  <c r="G35" i="31"/>
  <c r="A35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6" i="31"/>
  <c r="A7" i="31"/>
  <c r="A8" i="31"/>
  <c r="A9" i="31"/>
  <c r="A10" i="31"/>
  <c r="A11" i="31"/>
  <c r="A12" i="31"/>
  <c r="A13" i="31"/>
  <c r="A14" i="31"/>
  <c r="A15" i="31"/>
  <c r="A16" i="31"/>
  <c r="H6" i="31"/>
  <c r="P6" i="31"/>
  <c r="H8" i="31"/>
  <c r="P8" i="31"/>
  <c r="P33" i="31"/>
  <c r="G33" i="31"/>
  <c r="E23" i="1"/>
  <c r="E26" i="1"/>
  <c r="H33" i="31"/>
  <c r="K33" i="31"/>
  <c r="A21" i="1"/>
</calcChain>
</file>

<file path=xl/comments1.xml><?xml version="1.0" encoding="utf-8"?>
<comments xmlns="http://schemas.openxmlformats.org/spreadsheetml/2006/main">
  <authors>
    <author>Nenad Radosavljevic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Мора бити наменски рачун 840-…
отворен код трезора!
Уписати само број после 840-!
Ако га немате не уписујете ништа, а отворићете га по добијању средстава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Податак ће бити проверен у евиденцији ПСПВШ и РГЗ</t>
        </r>
      </text>
    </comment>
    <comment ref="E24" authorId="0" shapeId="0">
      <text>
        <r>
          <rPr>
            <b/>
            <sz val="9"/>
            <color indexed="10"/>
            <rFont val="Tahoma"/>
            <family val="2"/>
            <charset val="238"/>
          </rPr>
          <t xml:space="preserve">Овај % учешћа се примењује за све ставке из обрасца "Списак опреме ППЗ".
Учешће није обавезно, али доноси бодове за вредновање пријаве и доделу средстава.
</t>
        </r>
      </text>
    </comment>
  </commentList>
</comments>
</file>

<file path=xl/sharedStrings.xml><?xml version="1.0" encoding="utf-8"?>
<sst xmlns="http://schemas.openxmlformats.org/spreadsheetml/2006/main" count="68" uniqueCount="64">
  <si>
    <t>П Р И Ј А В А</t>
  </si>
  <si>
    <t>Подаци о подносиоцу пријаве</t>
  </si>
  <si>
    <t>Адреса седиштa</t>
  </si>
  <si>
    <t>Општина:</t>
  </si>
  <si>
    <t>Улица и број:</t>
  </si>
  <si>
    <t xml:space="preserve">Контакт </t>
  </si>
  <si>
    <t>Телефон, факс, моб.тел, e-mail:</t>
  </si>
  <si>
    <t>Овлашћено лице - потписник уговора</t>
  </si>
  <si>
    <t>Име и презиме:</t>
  </si>
  <si>
    <t>Функција:</t>
  </si>
  <si>
    <t>Подаци о регистрацији</t>
  </si>
  <si>
    <t>Матични број:</t>
  </si>
  <si>
    <t>ПИБ:</t>
  </si>
  <si>
    <t>Јединствени број буџетског корисника:</t>
  </si>
  <si>
    <t>Број рачуна:</t>
  </si>
  <si>
    <t>динара</t>
  </si>
  <si>
    <t>Подносилац пријаве:</t>
  </si>
  <si>
    <t>Рб</t>
  </si>
  <si>
    <t>Укупно</t>
  </si>
  <si>
    <t>МП</t>
  </si>
  <si>
    <t>Достава у електронском облику:</t>
  </si>
  <si>
    <t>Пријаву доставити искључиво у Excell формату.</t>
  </si>
  <si>
    <t>Фајл сачувајте под именом које ћете креирати на следећи начин:</t>
  </si>
  <si>
    <t>Сви листови су заштићени од нежењених промена.
Могуће је попунити само дозвољена поља која су зелене боје.</t>
  </si>
  <si>
    <t>Никако немојте попуњене обрасце после штампања скенирати и слати у форматима JPG, TIFF, PDF…</t>
  </si>
  <si>
    <r>
      <t>Када попуните потребне обрасце, немојте мењати називе листова (</t>
    </r>
    <r>
      <rPr>
        <b/>
        <sz val="9"/>
        <color indexed="10"/>
        <rFont val="Arial"/>
        <family val="2"/>
      </rPr>
      <t>Sheets</t>
    </r>
    <r>
      <rPr>
        <b/>
        <sz val="12"/>
        <color indexed="10"/>
        <rFont val="Arial"/>
        <family val="2"/>
      </rPr>
      <t>).</t>
    </r>
  </si>
  <si>
    <t>Место поште:</t>
  </si>
  <si>
    <t>Место:</t>
  </si>
  <si>
    <t>Број поште:</t>
  </si>
  <si>
    <t>Назив подносиоца пријаве:</t>
  </si>
  <si>
    <t>Генерално:</t>
  </si>
  <si>
    <t>840-</t>
  </si>
  <si>
    <r>
      <t>Пријава и образац се налазe на посебном листу (</t>
    </r>
    <r>
      <rPr>
        <sz val="9"/>
        <rFont val="Arial"/>
        <family val="2"/>
      </rPr>
      <t>Sheet</t>
    </r>
    <r>
      <rPr>
        <sz val="12"/>
        <rFont val="Arial"/>
        <family val="2"/>
      </rPr>
      <t>).</t>
    </r>
  </si>
  <si>
    <t>Количина</t>
  </si>
  <si>
    <t>Врста опреме</t>
  </si>
  <si>
    <r>
      <t xml:space="preserve">У случају потребе за променама обратите се на телефон </t>
    </r>
    <r>
      <rPr>
        <b/>
        <sz val="11"/>
        <color indexed="10"/>
        <rFont val="Arial"/>
        <family val="2"/>
      </rPr>
      <t>021/4881-852</t>
    </r>
    <r>
      <rPr>
        <sz val="11"/>
        <rFont val="Arial"/>
        <family val="2"/>
      </rPr>
      <t xml:space="preserve"> (Ненад Радосављевић).</t>
    </r>
  </si>
  <si>
    <t>Јед. мере</t>
  </si>
  <si>
    <t>Јединична цена према приложеном предрачуну или понуди (дин)</t>
  </si>
  <si>
    <t>%</t>
  </si>
  <si>
    <t>Укупна цена
за наведену количину према предрачуну или понуди
(дин)</t>
  </si>
  <si>
    <t>Tражени износ
динара</t>
  </si>
  <si>
    <t>Укупна вредност тражене опреме:</t>
  </si>
  <si>
    <t>Број бодова за сопствено финансијско учешће:</t>
  </si>
  <si>
    <t>Тражено учешће секретаријата:</t>
  </si>
  <si>
    <t>хектара</t>
  </si>
  <si>
    <t>Попуњава се обавезно Пријава + образац "Списак опреме ППЗ".</t>
  </si>
  <si>
    <t>Могуће је уз једну пријаву попунити само један образац "Списак опреме ППЗ".</t>
  </si>
  <si>
    <t>Образац "Списак опреме ППЗ":</t>
  </si>
  <si>
    <t>Образац "Списак опреме ППЗ" представља списак опреме за заштиту шума од пожара,
са износом средстава који се тражи за поједине ставке
(на основу предрачуна).</t>
  </si>
  <si>
    <t>Број бодова за укупну површину шума и шум.земљ:</t>
  </si>
  <si>
    <t>Укупна  површина свих шума и шумских земљишта подносиоца пријаве:</t>
  </si>
  <si>
    <r>
      <t xml:space="preserve">Износ који се тражи пријавом:
</t>
    </r>
    <r>
      <rPr>
        <sz val="10"/>
        <rFont val="Arial"/>
        <family val="2"/>
        <charset val="238"/>
      </rPr>
      <t>(према планираном сопственом учешћу и учешћу секретаријата)</t>
    </r>
  </si>
  <si>
    <t>Планирано сопствено учешће:</t>
  </si>
  <si>
    <r>
      <rPr>
        <b/>
        <sz val="11"/>
        <color indexed="10"/>
        <rFont val="Arial"/>
        <family val="2"/>
        <charset val="238"/>
      </rPr>
      <t>Исказани бодови</t>
    </r>
    <r>
      <rPr>
        <sz val="11"/>
        <color indexed="10"/>
        <rFont val="Arial"/>
        <family val="2"/>
        <charset val="238"/>
      </rPr>
      <t xml:space="preserve"> су орјентационог карактера, израчунати су на основу унетих података и броја досадашњих уговора и </t>
    </r>
    <r>
      <rPr>
        <b/>
        <sz val="11"/>
        <color indexed="10"/>
        <rFont val="Arial"/>
        <family val="2"/>
        <charset val="238"/>
      </rPr>
      <t>нису саставни део пријаве</t>
    </r>
    <r>
      <rPr>
        <sz val="11"/>
        <color indexed="10"/>
        <rFont val="Arial"/>
        <family val="2"/>
        <charset val="238"/>
      </rPr>
      <t>.
Коначни број бодова биће установљен након прегледа пријава од стране комисије и додавањем бодова за трећи критеријум према правилнику објављеном уз конкурс (10, 20 или 30).</t>
    </r>
  </si>
  <si>
    <t>Образац
Списак опреме ППЗ</t>
  </si>
  <si>
    <t>Организациона јединица или локација за коју се набавља опрема</t>
  </si>
  <si>
    <t>Обрасци су предвиђени за највише 27 ставки .
Уколико имате потребу за већим бројем редова обратите се на наведени телефон.</t>
  </si>
  <si>
    <r>
      <rPr>
        <b/>
        <sz val="12"/>
        <color indexed="17"/>
        <rFont val="Arial"/>
        <family val="2"/>
      </rPr>
      <t>Prg2025K1T5</t>
    </r>
    <r>
      <rPr>
        <b/>
        <sz val="12"/>
        <rFont val="Arial"/>
        <family val="2"/>
      </rPr>
      <t xml:space="preserve"> </t>
    </r>
    <r>
      <rPr>
        <b/>
        <sz val="12"/>
        <color indexed="51"/>
        <rFont val="Arial"/>
        <family val="2"/>
      </rPr>
      <t>kratak ali jasan naziv pravnog lica</t>
    </r>
  </si>
  <si>
    <t>на Kонкурс за доделу средстава из Годишњег програма коришћења средстава
из Буџетског фонда за шуме АП Војводине за 2025. годину</t>
  </si>
  <si>
    <r>
      <t xml:space="preserve">Пријава на конкурс за послове из тачке 5
</t>
    </r>
    <r>
      <rPr>
        <b/>
        <sz val="14"/>
        <rFont val="Arial"/>
        <family val="2"/>
      </rPr>
      <t>Набавка опреме за заштиту шума од пожара и елементарних непогода</t>
    </r>
  </si>
  <si>
    <r>
      <rPr>
        <sz val="12"/>
        <rFont val="Arial"/>
        <family val="2"/>
      </rPr>
      <t>Преглед опреме за тачку конкурса: 5</t>
    </r>
    <r>
      <rPr>
        <b/>
        <sz val="12"/>
        <rFont val="Arial"/>
        <family val="2"/>
      </rPr>
      <t>. Набавка опреме за заштиту шума од пожара и елементарних непогода</t>
    </r>
  </si>
  <si>
    <t>Под пуном материјалном и кривичном одговорношћу ИЗЈАВЉУЈЕМ да предметна опрема није већ набављена, да средства за набавку нису добијена или тражена из других извора финасирања, као и да опрема није планирана за друге потребе осим заштите шума од пожара и елементарних непогода.</t>
  </si>
  <si>
    <t>Број бодова из ова два критеријума:</t>
  </si>
  <si>
    <t>објављен 13.08.2025.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</si>
</sst>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.&quot;"/>
    <numFmt numFmtId="165" formatCode="dd/mm/yyyy/"/>
  </numFmts>
  <fonts count="37" x14ac:knownFonts="1">
    <font>
      <sz val="10"/>
      <name val="Arial"/>
      <charset val="238"/>
    </font>
    <font>
      <sz val="10"/>
      <name val="Arial"/>
      <family val="2"/>
    </font>
    <font>
      <b/>
      <sz val="18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indexed="17"/>
      <name val="Arial"/>
      <family val="2"/>
    </font>
    <font>
      <b/>
      <sz val="12"/>
      <color indexed="51"/>
      <name val="Arial"/>
      <family val="2"/>
    </font>
    <font>
      <b/>
      <sz val="9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name val="Arial"/>
      <family val="2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 applyProtection="1">
      <alignment vertical="center"/>
    </xf>
    <xf numFmtId="164" fontId="0" fillId="0" borderId="1" xfId="0" applyNumberFormat="1" applyFill="1" applyBorder="1" applyAlignment="1" applyProtection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2" borderId="3" xfId="0" applyFill="1" applyBorder="1" applyAlignment="1" applyProtection="1">
      <alignment vertical="center" wrapText="1"/>
      <protection locked="0"/>
    </xf>
    <xf numFmtId="164" fontId="0" fillId="2" borderId="3" xfId="0" applyNumberFormat="1" applyFill="1" applyBorder="1" applyAlignment="1" applyProtection="1">
      <alignment vertical="center" wrapText="1"/>
      <protection locked="0"/>
    </xf>
    <xf numFmtId="164" fontId="1" fillId="2" borderId="3" xfId="0" applyNumberFormat="1" applyFont="1" applyFill="1" applyBorder="1" applyAlignment="1" applyProtection="1">
      <alignment vertical="center" wrapText="1"/>
      <protection locked="0"/>
    </xf>
    <xf numFmtId="49" fontId="8" fillId="0" borderId="4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vertical="center" wrapText="1"/>
    </xf>
    <xf numFmtId="0" fontId="8" fillId="0" borderId="2" xfId="0" applyFont="1" applyFill="1" applyBorder="1" applyAlignment="1" applyProtection="1">
      <alignment horizontal="right" vertical="center"/>
    </xf>
    <xf numFmtId="164" fontId="0" fillId="0" borderId="6" xfId="0" applyNumberFormat="1" applyFill="1" applyBorder="1" applyAlignment="1" applyProtection="1">
      <alignment vertical="center"/>
    </xf>
    <xf numFmtId="164" fontId="1" fillId="2" borderId="5" xfId="0" applyNumberFormat="1" applyFont="1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8" fillId="0" borderId="8" xfId="0" applyFont="1" applyBorder="1" applyAlignment="1" applyProtection="1">
      <alignment vertical="center"/>
    </xf>
    <xf numFmtId="4" fontId="0" fillId="2" borderId="2" xfId="0" applyNumberFormat="1" applyFill="1" applyBorder="1" applyAlignment="1" applyProtection="1">
      <alignment vertical="center"/>
      <protection locked="0"/>
    </xf>
    <xf numFmtId="4" fontId="0" fillId="2" borderId="7" xfId="0" applyNumberFormat="1" applyFill="1" applyBorder="1" applyAlignment="1" applyProtection="1">
      <alignment vertical="center"/>
      <protection locked="0"/>
    </xf>
    <xf numFmtId="164" fontId="0" fillId="0" borderId="9" xfId="0" applyNumberForma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" fontId="0" fillId="2" borderId="11" xfId="0" applyNumberForma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</xf>
    <xf numFmtId="0" fontId="18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vertical="center" wrapText="1"/>
      <protection locked="0"/>
    </xf>
    <xf numFmtId="0" fontId="8" fillId="0" borderId="17" xfId="0" applyFont="1" applyFill="1" applyBorder="1" applyAlignment="1" applyProtection="1">
      <alignment vertical="center"/>
    </xf>
    <xf numFmtId="4" fontId="4" fillId="0" borderId="18" xfId="0" applyNumberFormat="1" applyFont="1" applyFill="1" applyBorder="1" applyAlignment="1" applyProtection="1">
      <alignment vertical="center"/>
    </xf>
    <xf numFmtId="4" fontId="26" fillId="0" borderId="17" xfId="0" applyNumberFormat="1" applyFont="1" applyFill="1" applyBorder="1" applyAlignment="1" applyProtection="1">
      <alignment vertical="center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4" fontId="28" fillId="0" borderId="4" xfId="0" applyNumberFormat="1" applyFont="1" applyFill="1" applyBorder="1" applyAlignment="1" applyProtection="1">
      <alignment vertical="center" wrapText="1"/>
    </xf>
    <xf numFmtId="3" fontId="0" fillId="0" borderId="0" xfId="0" applyNumberFormat="1" applyAlignment="1" applyProtection="1">
      <alignment vertical="center"/>
    </xf>
    <xf numFmtId="14" fontId="18" fillId="0" borderId="0" xfId="0" applyNumberFormat="1" applyFont="1" applyFill="1" applyAlignment="1" applyProtection="1">
      <alignment horizontal="left" vertical="center"/>
    </xf>
    <xf numFmtId="4" fontId="0" fillId="0" borderId="19" xfId="0" applyNumberFormat="1" applyFill="1" applyBorder="1" applyAlignment="1" applyProtection="1">
      <alignment horizontal="right" vertical="center" indent="2"/>
    </xf>
    <xf numFmtId="4" fontId="0" fillId="0" borderId="20" xfId="0" applyNumberFormat="1" applyFill="1" applyBorder="1" applyAlignment="1" applyProtection="1">
      <alignment horizontal="right" vertical="center" indent="2"/>
    </xf>
    <xf numFmtId="4" fontId="0" fillId="0" borderId="21" xfId="0" applyNumberFormat="1" applyFill="1" applyBorder="1" applyAlignment="1" applyProtection="1">
      <alignment horizontal="right" vertical="center" indent="2"/>
    </xf>
    <xf numFmtId="4" fontId="13" fillId="0" borderId="16" xfId="0" applyNumberFormat="1" applyFont="1" applyBorder="1" applyAlignment="1" applyProtection="1">
      <alignment horizontal="right" vertical="center" indent="2"/>
    </xf>
    <xf numFmtId="4" fontId="0" fillId="0" borderId="22" xfId="0" applyNumberFormat="1" applyFill="1" applyBorder="1" applyAlignment="1" applyProtection="1">
      <alignment vertical="center"/>
    </xf>
    <xf numFmtId="4" fontId="13" fillId="0" borderId="14" xfId="0" applyNumberFormat="1" applyFont="1" applyBorder="1" applyAlignment="1" applyProtection="1">
      <alignment vertical="center"/>
    </xf>
    <xf numFmtId="2" fontId="8" fillId="4" borderId="18" xfId="0" applyNumberFormat="1" applyFont="1" applyFill="1" applyBorder="1" applyAlignment="1" applyProtection="1">
      <alignment vertical="center"/>
      <protection locked="0"/>
    </xf>
    <xf numFmtId="2" fontId="8" fillId="0" borderId="18" xfId="0" applyNumberFormat="1" applyFont="1" applyFill="1" applyBorder="1" applyAlignment="1" applyProtection="1">
      <alignment vertical="center"/>
    </xf>
    <xf numFmtId="4" fontId="4" fillId="4" borderId="18" xfId="0" applyNumberFormat="1" applyFont="1" applyFill="1" applyBorder="1" applyAlignment="1" applyProtection="1">
      <alignment vertical="center"/>
      <protection locked="0"/>
    </xf>
    <xf numFmtId="0" fontId="32" fillId="0" borderId="23" xfId="0" applyFont="1" applyFill="1" applyBorder="1" applyAlignment="1" applyProtection="1">
      <alignment horizontal="center" vertical="center"/>
    </xf>
    <xf numFmtId="0" fontId="33" fillId="0" borderId="24" xfId="0" applyFont="1" applyFill="1" applyBorder="1" applyAlignment="1" applyProtection="1">
      <alignment horizontal="center" vertical="center"/>
    </xf>
    <xf numFmtId="0" fontId="33" fillId="0" borderId="25" xfId="0" applyFont="1" applyFill="1" applyBorder="1" applyAlignment="1" applyProtection="1">
      <alignment horizontal="center" vertical="center"/>
    </xf>
    <xf numFmtId="165" fontId="8" fillId="4" borderId="0" xfId="0" applyNumberFormat="1" applyFont="1" applyFill="1" applyAlignment="1" applyProtection="1">
      <alignment horizontal="left" vertical="center"/>
      <protection locked="0"/>
    </xf>
    <xf numFmtId="0" fontId="4" fillId="0" borderId="2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25" fillId="0" borderId="42" xfId="0" applyFont="1" applyBorder="1" applyAlignment="1" applyProtection="1">
      <alignment horizontal="right" vertical="center" wrapText="1"/>
    </xf>
    <xf numFmtId="0" fontId="25" fillId="0" borderId="17" xfId="0" applyFont="1" applyBorder="1" applyAlignment="1" applyProtection="1">
      <alignment horizontal="right" vertical="center" wrapText="1"/>
    </xf>
    <xf numFmtId="0" fontId="25" fillId="0" borderId="3" xfId="0" applyFont="1" applyBorder="1" applyAlignment="1" applyProtection="1">
      <alignment horizontal="right" vertical="center" wrapText="1"/>
    </xf>
    <xf numFmtId="0" fontId="33" fillId="0" borderId="45" xfId="0" applyFont="1" applyFill="1" applyBorder="1" applyAlignment="1" applyProtection="1">
      <alignment horizontal="right" vertical="center"/>
    </xf>
    <xf numFmtId="0" fontId="33" fillId="0" borderId="31" xfId="0" applyFont="1" applyFill="1" applyBorder="1" applyAlignment="1" applyProtection="1">
      <alignment horizontal="right" vertical="center"/>
    </xf>
    <xf numFmtId="0" fontId="33" fillId="0" borderId="46" xfId="0" applyFont="1" applyFill="1" applyBorder="1" applyAlignment="1" applyProtection="1">
      <alignment horizontal="right" vertical="center"/>
    </xf>
    <xf numFmtId="0" fontId="33" fillId="0" borderId="30" xfId="0" applyFont="1" applyFill="1" applyBorder="1" applyAlignment="1" applyProtection="1">
      <alignment horizontal="right" vertical="center"/>
    </xf>
    <xf numFmtId="0" fontId="21" fillId="0" borderId="42" xfId="0" applyFont="1" applyBorder="1" applyAlignment="1" applyProtection="1">
      <alignment horizontal="right" vertical="center" wrapText="1"/>
    </xf>
    <xf numFmtId="0" fontId="21" fillId="0" borderId="17" xfId="0" applyFont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right" vertical="center" wrapText="1"/>
    </xf>
    <xf numFmtId="0" fontId="29" fillId="0" borderId="45" xfId="0" applyFont="1" applyFill="1" applyBorder="1" applyAlignment="1" applyProtection="1">
      <alignment horizontal="justify" vertical="center" wrapText="1"/>
    </xf>
    <xf numFmtId="0" fontId="31" fillId="0" borderId="31" xfId="0" applyFont="1" applyFill="1" applyBorder="1" applyAlignment="1" applyProtection="1">
      <alignment horizontal="justify" vertical="center" wrapText="1"/>
    </xf>
    <xf numFmtId="0" fontId="31" fillId="0" borderId="24" xfId="0" applyFont="1" applyFill="1" applyBorder="1" applyAlignment="1" applyProtection="1">
      <alignment horizontal="justify" vertical="center" wrapText="1"/>
    </xf>
    <xf numFmtId="0" fontId="31" fillId="0" borderId="47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48" xfId="0" applyFont="1" applyFill="1" applyBorder="1" applyAlignment="1" applyProtection="1">
      <alignment horizontal="justify" vertical="center" wrapText="1"/>
    </xf>
    <xf numFmtId="0" fontId="31" fillId="0" borderId="49" xfId="0" applyFont="1" applyFill="1" applyBorder="1" applyAlignment="1" applyProtection="1">
      <alignment horizontal="justify" vertical="center" wrapText="1"/>
    </xf>
    <xf numFmtId="0" fontId="31" fillId="0" borderId="50" xfId="0" applyFont="1" applyFill="1" applyBorder="1" applyAlignment="1" applyProtection="1">
      <alignment horizontal="justify" vertical="center" wrapText="1"/>
    </xf>
    <xf numFmtId="0" fontId="31" fillId="0" borderId="23" xfId="0" applyFont="1" applyFill="1" applyBorder="1" applyAlignment="1" applyProtection="1">
      <alignment horizontal="justify" vertical="center" wrapText="1"/>
    </xf>
    <xf numFmtId="0" fontId="32" fillId="0" borderId="49" xfId="0" applyFont="1" applyFill="1" applyBorder="1" applyAlignment="1" applyProtection="1">
      <alignment horizontal="right" vertical="center"/>
    </xf>
    <xf numFmtId="0" fontId="32" fillId="0" borderId="50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right" vertical="center" wrapText="1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44" xfId="0" applyFont="1" applyBorder="1" applyAlignment="1" applyProtection="1">
      <alignment horizontal="right" vertical="center" wrapText="1"/>
    </xf>
    <xf numFmtId="0" fontId="5" fillId="0" borderId="39" xfId="0" applyFont="1" applyBorder="1" applyAlignment="1" applyProtection="1">
      <alignment horizontal="right" vertical="center" wrapText="1"/>
    </xf>
    <xf numFmtId="0" fontId="5" fillId="0" borderId="40" xfId="0" applyFont="1" applyBorder="1" applyAlignment="1" applyProtection="1">
      <alignment horizontal="righ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4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37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38" xfId="0" applyFont="1" applyFill="1" applyBorder="1" applyAlignment="1" applyProtection="1">
      <alignment horizontal="left" vertical="center" wrapText="1"/>
      <protection locked="0"/>
    </xf>
    <xf numFmtId="49" fontId="8" fillId="2" borderId="18" xfId="0" applyNumberFormat="1" applyFont="1" applyFill="1" applyBorder="1" applyAlignment="1" applyProtection="1">
      <alignment horizontal="left" vertical="center"/>
      <protection locked="0"/>
    </xf>
    <xf numFmtId="49" fontId="8" fillId="2" borderId="17" xfId="0" applyNumberFormat="1" applyFont="1" applyFill="1" applyBorder="1" applyAlignment="1" applyProtection="1">
      <alignment horizontal="left" vertical="center"/>
      <protection locked="0"/>
    </xf>
    <xf numFmtId="49" fontId="8" fillId="2" borderId="38" xfId="0" applyNumberFormat="1" applyFont="1" applyFill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0" xfId="0" applyNumberFormat="1" applyFont="1" applyFill="1" applyBorder="1" applyAlignment="1" applyProtection="1">
      <alignment horizontal="left" vertical="center" wrapText="1"/>
      <protection locked="0"/>
    </xf>
    <xf numFmtId="1" fontId="8" fillId="2" borderId="18" xfId="0" applyNumberFormat="1" applyFont="1" applyFill="1" applyBorder="1" applyAlignment="1" applyProtection="1">
      <alignment horizontal="left" vertical="center"/>
      <protection locked="0"/>
    </xf>
    <xf numFmtId="1" fontId="8" fillId="2" borderId="17" xfId="0" applyNumberFormat="1" applyFont="1" applyFill="1" applyBorder="1" applyAlignment="1" applyProtection="1">
      <alignment horizontal="left" vertical="center"/>
      <protection locked="0"/>
    </xf>
    <xf numFmtId="1" fontId="8" fillId="2" borderId="38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right" vertical="center" wrapText="1"/>
    </xf>
    <xf numFmtId="0" fontId="5" fillId="0" borderId="36" xfId="0" applyFont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4" fontId="18" fillId="0" borderId="0" xfId="0" applyNumberFormat="1" applyFont="1" applyFill="1" applyAlignment="1" applyProtection="1">
      <alignment horizontal="left" vertical="center"/>
    </xf>
    <xf numFmtId="0" fontId="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13" fillId="0" borderId="32" xfId="0" applyFont="1" applyBorder="1" applyAlignment="1" applyProtection="1">
      <alignment horizontal="right" vertical="center"/>
    </xf>
    <xf numFmtId="0" fontId="13" fillId="0" borderId="33" xfId="0" applyFont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  <dxf>
      <font>
        <strike val="0"/>
        <color rgb="FFFF0000"/>
        <name val="Cambria"/>
        <scheme val="none"/>
      </font>
    </dxf>
    <dxf>
      <fill>
        <patternFill>
          <bgColor rgb="FFFF0000"/>
        </patternFill>
      </fill>
    </dxf>
    <dxf>
      <font>
        <strike val="0"/>
        <color rgb="FFFF0000"/>
        <name val="Cambria"/>
        <scheme val="none"/>
      </font>
    </dxf>
    <dxf>
      <font>
        <strike val="0"/>
        <color rgb="FFFF0000"/>
        <name val="Cambria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9525</xdr:rowOff>
    </xdr:from>
    <xdr:to>
      <xdr:col>4</xdr:col>
      <xdr:colOff>447675</xdr:colOff>
      <xdr:row>15</xdr:row>
      <xdr:rowOff>171450</xdr:rowOff>
    </xdr:to>
    <xdr:sp macro="" textlink="">
      <xdr:nvSpPr>
        <xdr:cNvPr id="43572" name="Right Brace 6"/>
        <xdr:cNvSpPr>
          <a:spLocks/>
        </xdr:cNvSpPr>
      </xdr:nvSpPr>
      <xdr:spPr bwMode="auto">
        <a:xfrm rot="5400000">
          <a:off x="2333625" y="4924425"/>
          <a:ext cx="161925" cy="942975"/>
        </a:xfrm>
        <a:prstGeom prst="rightBrace">
          <a:avLst>
            <a:gd name="adj1" fmla="val 8331"/>
            <a:gd name="adj2" fmla="val 50000"/>
          </a:avLst>
        </a:prstGeom>
        <a:noFill/>
        <a:ln w="15875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533401</xdr:colOff>
      <xdr:row>16</xdr:row>
      <xdr:rowOff>9525</xdr:rowOff>
    </xdr:from>
    <xdr:to>
      <xdr:col>4</xdr:col>
      <xdr:colOff>428625</xdr:colOff>
      <xdr:row>16</xdr:row>
      <xdr:rowOff>209550</xdr:rowOff>
    </xdr:to>
    <xdr:sp macro="" textlink="">
      <xdr:nvSpPr>
        <xdr:cNvPr id="16" name="TextBox 15"/>
        <xdr:cNvSpPr txBox="1"/>
      </xdr:nvSpPr>
      <xdr:spPr>
        <a:xfrm>
          <a:off x="1752601" y="9648825"/>
          <a:ext cx="111442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200">
              <a:solidFill>
                <a:srgbClr val="00B050"/>
              </a:solidFill>
            </a:rPr>
            <a:t>Обавезни део</a:t>
          </a:r>
        </a:p>
      </xdr:txBody>
    </xdr:sp>
    <xdr:clientData/>
  </xdr:twoCellAnchor>
  <xdr:twoCellAnchor>
    <xdr:from>
      <xdr:col>4</xdr:col>
      <xdr:colOff>571501</xdr:colOff>
      <xdr:row>15</xdr:row>
      <xdr:rowOff>209549</xdr:rowOff>
    </xdr:from>
    <xdr:to>
      <xdr:col>11</xdr:col>
      <xdr:colOff>114300</xdr:colOff>
      <xdr:row>16</xdr:row>
      <xdr:rowOff>219074</xdr:rowOff>
    </xdr:to>
    <xdr:sp macro="" textlink="">
      <xdr:nvSpPr>
        <xdr:cNvPr id="17" name="TextBox 16"/>
        <xdr:cNvSpPr txBox="1"/>
      </xdr:nvSpPr>
      <xdr:spPr>
        <a:xfrm>
          <a:off x="3009901" y="9620249"/>
          <a:ext cx="38099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 b="1">
              <a:solidFill>
                <a:srgbClr val="FFC000"/>
              </a:solidFill>
            </a:rPr>
            <a:t>Нпр:</a:t>
          </a:r>
          <a:r>
            <a:rPr lang="x-none" sz="1100" b="1" baseline="0">
              <a:solidFill>
                <a:srgbClr val="FFC000"/>
              </a:solidFill>
            </a:rPr>
            <a:t> Vojvodinašume, NP Fruška Gora... obavezno latinicom </a:t>
          </a:r>
          <a:endParaRPr lang="x-none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4</xdr:col>
      <xdr:colOff>495300</xdr:colOff>
      <xdr:row>14</xdr:row>
      <xdr:rowOff>209550</xdr:rowOff>
    </xdr:from>
    <xdr:to>
      <xdr:col>5</xdr:col>
      <xdr:colOff>276225</xdr:colOff>
      <xdr:row>17</xdr:row>
      <xdr:rowOff>190500</xdr:rowOff>
    </xdr:to>
    <xdr:cxnSp macro="">
      <xdr:nvCxnSpPr>
        <xdr:cNvPr id="43575" name="Elbow Connector 9"/>
        <xdr:cNvCxnSpPr>
          <a:cxnSpLocks noChangeShapeType="1"/>
        </xdr:cNvCxnSpPr>
      </xdr:nvCxnSpPr>
      <xdr:spPr bwMode="auto">
        <a:xfrm rot="16200000" flipH="1">
          <a:off x="2795588" y="5424487"/>
          <a:ext cx="666750" cy="390525"/>
        </a:xfrm>
        <a:prstGeom prst="bentConnector3">
          <a:avLst>
            <a:gd name="adj1" fmla="val 99847"/>
          </a:avLst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333376</xdr:colOff>
      <xdr:row>17</xdr:row>
      <xdr:rowOff>28575</xdr:rowOff>
    </xdr:from>
    <xdr:to>
      <xdr:col>7</xdr:col>
      <xdr:colOff>276226</xdr:colOff>
      <xdr:row>18</xdr:row>
      <xdr:rowOff>0</xdr:rowOff>
    </xdr:to>
    <xdr:sp macro="" textlink="">
      <xdr:nvSpPr>
        <xdr:cNvPr id="19" name="TextBox 18"/>
        <xdr:cNvSpPr txBox="1"/>
      </xdr:nvSpPr>
      <xdr:spPr>
        <a:xfrm>
          <a:off x="3381376" y="9896475"/>
          <a:ext cx="11620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оставите размак (1 карактер)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27</xdr:row>
      <xdr:rowOff>104775</xdr:rowOff>
    </xdr:from>
    <xdr:to>
      <xdr:col>7</xdr:col>
      <xdr:colOff>0</xdr:colOff>
      <xdr:row>27</xdr:row>
      <xdr:rowOff>104775</xdr:rowOff>
    </xdr:to>
    <xdr:sp macro="" textlink="">
      <xdr:nvSpPr>
        <xdr:cNvPr id="45182" name="Line 1"/>
        <xdr:cNvSpPr>
          <a:spLocks noChangeShapeType="1"/>
        </xdr:cNvSpPr>
      </xdr:nvSpPr>
      <xdr:spPr bwMode="auto">
        <a:xfrm flipH="1">
          <a:off x="8201025" y="9629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28</xdr:row>
      <xdr:rowOff>104775</xdr:rowOff>
    </xdr:from>
    <xdr:to>
      <xdr:col>6</xdr:col>
      <xdr:colOff>314325</xdr:colOff>
      <xdr:row>28</xdr:row>
      <xdr:rowOff>104775</xdr:rowOff>
    </xdr:to>
    <xdr:sp macro="" textlink="">
      <xdr:nvSpPr>
        <xdr:cNvPr id="45183" name="Line 2"/>
        <xdr:cNvSpPr>
          <a:spLocks noChangeShapeType="1"/>
        </xdr:cNvSpPr>
      </xdr:nvSpPr>
      <xdr:spPr bwMode="auto">
        <a:xfrm flipH="1">
          <a:off x="8201025" y="9934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22</xdr:row>
      <xdr:rowOff>104775</xdr:rowOff>
    </xdr:from>
    <xdr:to>
      <xdr:col>5</xdr:col>
      <xdr:colOff>314325</xdr:colOff>
      <xdr:row>22</xdr:row>
      <xdr:rowOff>104775</xdr:rowOff>
    </xdr:to>
    <xdr:sp macro="" textlink="">
      <xdr:nvSpPr>
        <xdr:cNvPr id="45184" name="Line 2"/>
        <xdr:cNvSpPr>
          <a:spLocks noChangeShapeType="1"/>
        </xdr:cNvSpPr>
      </xdr:nvSpPr>
      <xdr:spPr bwMode="auto">
        <a:xfrm flipH="1">
          <a:off x="6953250" y="814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21</xdr:row>
      <xdr:rowOff>104775</xdr:rowOff>
    </xdr:from>
    <xdr:to>
      <xdr:col>5</xdr:col>
      <xdr:colOff>314325</xdr:colOff>
      <xdr:row>21</xdr:row>
      <xdr:rowOff>104775</xdr:rowOff>
    </xdr:to>
    <xdr:sp macro="" textlink="">
      <xdr:nvSpPr>
        <xdr:cNvPr id="45185" name="Line 2"/>
        <xdr:cNvSpPr>
          <a:spLocks noChangeShapeType="1"/>
        </xdr:cNvSpPr>
      </xdr:nvSpPr>
      <xdr:spPr bwMode="auto">
        <a:xfrm flipH="1">
          <a:off x="6953250" y="7877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34</xdr:row>
      <xdr:rowOff>104775</xdr:rowOff>
    </xdr:from>
    <xdr:to>
      <xdr:col>8</xdr:col>
      <xdr:colOff>314325</xdr:colOff>
      <xdr:row>34</xdr:row>
      <xdr:rowOff>104775</xdr:rowOff>
    </xdr:to>
    <xdr:sp macro="" textlink="">
      <xdr:nvSpPr>
        <xdr:cNvPr id="40299" name="Line 4"/>
        <xdr:cNvSpPr>
          <a:spLocks noChangeShapeType="1"/>
        </xdr:cNvSpPr>
      </xdr:nvSpPr>
      <xdr:spPr bwMode="auto">
        <a:xfrm flipH="1">
          <a:off x="8629650" y="1275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323850</xdr:colOff>
      <xdr:row>35</xdr:row>
      <xdr:rowOff>38100</xdr:rowOff>
    </xdr:from>
    <xdr:to>
      <xdr:col>8</xdr:col>
      <xdr:colOff>314325</xdr:colOff>
      <xdr:row>35</xdr:row>
      <xdr:rowOff>38100</xdr:rowOff>
    </xdr:to>
    <xdr:sp macro="" textlink="">
      <xdr:nvSpPr>
        <xdr:cNvPr id="40300" name="Line 5"/>
        <xdr:cNvSpPr>
          <a:spLocks noChangeShapeType="1"/>
        </xdr:cNvSpPr>
      </xdr:nvSpPr>
      <xdr:spPr bwMode="auto">
        <a:xfrm flipH="1">
          <a:off x="8629650" y="12915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B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L18"/>
  <sheetViews>
    <sheetView showGridLines="0" tabSelected="1" view="pageBreakPreview" zoomScaleNormal="100" zoomScaleSheetLayoutView="100" workbookViewId="0">
      <selection activeCell="L1" sqref="L1"/>
    </sheetView>
  </sheetViews>
  <sheetFormatPr defaultRowHeight="15" x14ac:dyDescent="0.2"/>
  <cols>
    <col min="1" max="11" width="9.140625" style="4"/>
    <col min="12" max="12" width="9.28515625" style="4" customWidth="1"/>
    <col min="13" max="16384" width="9.140625" style="4"/>
  </cols>
  <sheetData>
    <row r="1" spans="1:12" s="3" customFormat="1" ht="24" customHeight="1" x14ac:dyDescent="0.2">
      <c r="A1" s="81" t="s">
        <v>30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3">
        <v>2025</v>
      </c>
    </row>
    <row r="2" spans="1:12" s="3" customFormat="1" ht="18" customHeight="1" x14ac:dyDescent="0.2">
      <c r="A2" s="60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2" s="3" customFormat="1" ht="54" customHeight="1" x14ac:dyDescent="0.2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/>
    </row>
    <row r="4" spans="1:12" s="3" customFormat="1" ht="42.75" customHeight="1" x14ac:dyDescent="0.2">
      <c r="A4" s="60" t="s">
        <v>46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1:12" s="3" customFormat="1" ht="30" customHeight="1" x14ac:dyDescent="0.2">
      <c r="A5" s="60" t="s">
        <v>23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s="3" customFormat="1" ht="27" customHeight="1" x14ac:dyDescent="0.2">
      <c r="A6" s="87" t="s">
        <v>35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</row>
    <row r="7" spans="1:12" s="3" customFormat="1" ht="24" customHeight="1" x14ac:dyDescent="0.2">
      <c r="A7" s="81" t="s">
        <v>47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6"/>
    </row>
    <row r="8" spans="1:12" s="3" customFormat="1" ht="45" customHeight="1" x14ac:dyDescent="0.2">
      <c r="A8" s="60" t="s">
        <v>48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12" s="3" customFormat="1" ht="45" customHeight="1" x14ac:dyDescent="0.2">
      <c r="A9" s="60" t="s">
        <v>56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2"/>
    </row>
    <row r="10" spans="1:12" s="3" customFormat="1" ht="18" customHeight="1" x14ac:dyDescent="0.2">
      <c r="A10" s="72" t="s">
        <v>20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4"/>
    </row>
    <row r="11" spans="1:12" s="3" customFormat="1" ht="18" customHeight="1" x14ac:dyDescent="0.2">
      <c r="A11" s="69" t="s">
        <v>21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1"/>
    </row>
    <row r="12" spans="1:12" s="3" customFormat="1" ht="18" customHeight="1" x14ac:dyDescent="0.2">
      <c r="A12" s="63" t="s">
        <v>24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2" s="3" customFormat="1" ht="18" customHeight="1" x14ac:dyDescent="0.2">
      <c r="A13" s="66" t="s">
        <v>25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8"/>
    </row>
    <row r="14" spans="1:12" s="3" customFormat="1" ht="18" customHeight="1" x14ac:dyDescent="0.2">
      <c r="A14" s="75" t="s">
        <v>22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7"/>
    </row>
    <row r="15" spans="1:12" s="3" customFormat="1" ht="18" customHeight="1" x14ac:dyDescent="0.2">
      <c r="A15" s="78" t="s">
        <v>57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80"/>
    </row>
    <row r="16" spans="1:12" s="3" customFormat="1" ht="18" customHeight="1" x14ac:dyDescent="0.2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</row>
    <row r="17" spans="1:12" s="3" customFormat="1" ht="18" customHeight="1" x14ac:dyDescent="0.2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2"/>
    </row>
    <row r="18" spans="1:12" s="3" customFormat="1" ht="18" customHeight="1" x14ac:dyDescent="0.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2"/>
    </row>
  </sheetData>
  <sheetProtection password="CD09" sheet="1" selectLockedCells="1" selectUnlockedCells="1"/>
  <mergeCells count="18">
    <mergeCell ref="A1:K1"/>
    <mergeCell ref="A2:L2"/>
    <mergeCell ref="A3:L3"/>
    <mergeCell ref="A5:L5"/>
    <mergeCell ref="A7:L7"/>
    <mergeCell ref="A4:L4"/>
    <mergeCell ref="A6:L6"/>
    <mergeCell ref="A18:L18"/>
    <mergeCell ref="A16:L16"/>
    <mergeCell ref="A12:L12"/>
    <mergeCell ref="A13:L13"/>
    <mergeCell ref="A8:L8"/>
    <mergeCell ref="A11:L11"/>
    <mergeCell ref="A10:L10"/>
    <mergeCell ref="A17:L17"/>
    <mergeCell ref="A14:L14"/>
    <mergeCell ref="A15:L15"/>
    <mergeCell ref="A9:L9"/>
  </mergeCells>
  <pageMargins left="0.70866141732283472" right="0.70866141732283472" top="0.74803149606299213" bottom="0.74803149606299213" header="0.31496062992125984" footer="0.31496062992125984"/>
  <pageSetup paperSize="9" scale="7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I33"/>
  <sheetViews>
    <sheetView showGridLines="0" showZeros="0" view="pageBreakPreview" zoomScaleNormal="100" zoomScaleSheetLayoutView="100" workbookViewId="0">
      <pane ySplit="7" topLeftCell="A8" activePane="bottomLeft" state="frozen"/>
      <selection activeCell="G26" sqref="G26"/>
      <selection pane="bottomLeft" activeCell="C8" sqref="C8:F8"/>
    </sheetView>
  </sheetViews>
  <sheetFormatPr defaultRowHeight="12.75" x14ac:dyDescent="0.2"/>
  <cols>
    <col min="1" max="1" width="20.7109375" style="18" customWidth="1"/>
    <col min="2" max="2" width="27.7109375" style="18" customWidth="1"/>
    <col min="3" max="3" width="9.7109375" style="18" customWidth="1"/>
    <col min="4" max="4" width="18.7109375" style="18" customWidth="1"/>
    <col min="5" max="5" width="22.7109375" style="18" customWidth="1"/>
    <col min="6" max="6" width="18.7109375" style="18" customWidth="1"/>
    <col min="7" max="7" width="4.7109375" style="18" customWidth="1"/>
    <col min="8" max="16384" width="9.140625" style="18"/>
  </cols>
  <sheetData>
    <row r="1" spans="1:9" ht="33" customHeight="1" x14ac:dyDescent="0.2">
      <c r="A1" s="145" t="s">
        <v>0</v>
      </c>
      <c r="B1" s="145"/>
      <c r="C1" s="145"/>
      <c r="D1" s="145"/>
      <c r="E1" s="145"/>
      <c r="F1" s="145"/>
    </row>
    <row r="2" spans="1:9" ht="42" customHeight="1" x14ac:dyDescent="0.2">
      <c r="A2" s="146" t="s">
        <v>58</v>
      </c>
      <c r="B2" s="146"/>
      <c r="C2" s="146"/>
      <c r="D2" s="146"/>
      <c r="E2" s="146"/>
      <c r="F2" s="146"/>
    </row>
    <row r="3" spans="1:9" ht="21" customHeight="1" x14ac:dyDescent="0.2">
      <c r="A3" s="147" t="s">
        <v>63</v>
      </c>
      <c r="B3" s="147"/>
      <c r="C3" s="147"/>
      <c r="D3" s="147"/>
      <c r="E3" s="147"/>
      <c r="F3" s="147"/>
    </row>
    <row r="4" spans="1:9" ht="15" customHeight="1" thickBot="1" x14ac:dyDescent="0.25">
      <c r="A4" s="114"/>
      <c r="B4" s="114"/>
      <c r="C4" s="114"/>
      <c r="D4" s="114"/>
      <c r="E4" s="114"/>
      <c r="F4" s="114"/>
    </row>
    <row r="5" spans="1:9" ht="45" customHeight="1" thickBot="1" x14ac:dyDescent="0.25">
      <c r="A5" s="148" t="s">
        <v>59</v>
      </c>
      <c r="B5" s="149"/>
      <c r="C5" s="149"/>
      <c r="D5" s="149"/>
      <c r="E5" s="149"/>
      <c r="F5" s="150"/>
    </row>
    <row r="6" spans="1:9" ht="12" customHeight="1" thickBot="1" x14ac:dyDescent="0.25">
      <c r="A6" s="116"/>
      <c r="B6" s="116"/>
      <c r="C6" s="116"/>
      <c r="D6" s="116"/>
      <c r="E6" s="116"/>
      <c r="F6" s="116"/>
    </row>
    <row r="7" spans="1:9" ht="39" customHeight="1" thickBot="1" x14ac:dyDescent="0.25">
      <c r="A7" s="148" t="s">
        <v>1</v>
      </c>
      <c r="B7" s="149"/>
      <c r="C7" s="149"/>
      <c r="D7" s="149"/>
      <c r="E7" s="149"/>
      <c r="F7" s="150"/>
    </row>
    <row r="8" spans="1:9" ht="48" customHeight="1" x14ac:dyDescent="0.2">
      <c r="A8" s="151" t="s">
        <v>29</v>
      </c>
      <c r="B8" s="152"/>
      <c r="C8" s="153"/>
      <c r="D8" s="154"/>
      <c r="E8" s="154"/>
      <c r="F8" s="155"/>
    </row>
    <row r="9" spans="1:9" ht="22.5" customHeight="1" x14ac:dyDescent="0.2">
      <c r="A9" s="128" t="s">
        <v>2</v>
      </c>
      <c r="B9" s="19" t="s">
        <v>3</v>
      </c>
      <c r="C9" s="131"/>
      <c r="D9" s="132"/>
      <c r="E9" s="132"/>
      <c r="F9" s="133"/>
    </row>
    <row r="10" spans="1:9" ht="22.5" customHeight="1" x14ac:dyDescent="0.2">
      <c r="A10" s="129"/>
      <c r="B10" s="19" t="s">
        <v>27</v>
      </c>
      <c r="C10" s="131"/>
      <c r="D10" s="132"/>
      <c r="E10" s="132"/>
      <c r="F10" s="133"/>
    </row>
    <row r="11" spans="1:9" ht="22.5" customHeight="1" x14ac:dyDescent="0.2">
      <c r="A11" s="129"/>
      <c r="B11" s="19" t="s">
        <v>4</v>
      </c>
      <c r="C11" s="131"/>
      <c r="D11" s="132"/>
      <c r="E11" s="132"/>
      <c r="F11" s="133"/>
    </row>
    <row r="12" spans="1:9" ht="22.5" customHeight="1" x14ac:dyDescent="0.2">
      <c r="A12" s="129"/>
      <c r="B12" s="19" t="s">
        <v>28</v>
      </c>
      <c r="C12" s="5"/>
      <c r="D12" s="14" t="s">
        <v>26</v>
      </c>
      <c r="E12" s="132"/>
      <c r="F12" s="133"/>
    </row>
    <row r="13" spans="1:9" ht="45" customHeight="1" x14ac:dyDescent="0.2">
      <c r="A13" s="20" t="s">
        <v>5</v>
      </c>
      <c r="B13" s="19" t="s">
        <v>6</v>
      </c>
      <c r="C13" s="125"/>
      <c r="D13" s="126"/>
      <c r="E13" s="126"/>
      <c r="F13" s="127"/>
    </row>
    <row r="14" spans="1:9" ht="22.5" customHeight="1" x14ac:dyDescent="0.2">
      <c r="A14" s="128" t="s">
        <v>7</v>
      </c>
      <c r="B14" s="19" t="s">
        <v>9</v>
      </c>
      <c r="C14" s="131"/>
      <c r="D14" s="132"/>
      <c r="E14" s="132"/>
      <c r="F14" s="133"/>
      <c r="I14" s="21"/>
    </row>
    <row r="15" spans="1:9" ht="22.5" customHeight="1" x14ac:dyDescent="0.2">
      <c r="A15" s="129"/>
      <c r="B15" s="19" t="s">
        <v>8</v>
      </c>
      <c r="C15" s="131"/>
      <c r="D15" s="132"/>
      <c r="E15" s="132"/>
      <c r="F15" s="133"/>
    </row>
    <row r="16" spans="1:9" ht="45" customHeight="1" x14ac:dyDescent="0.2">
      <c r="A16" s="130"/>
      <c r="B16" s="19" t="s">
        <v>6</v>
      </c>
      <c r="C16" s="126"/>
      <c r="D16" s="134"/>
      <c r="E16" s="134"/>
      <c r="F16" s="135"/>
    </row>
    <row r="17" spans="1:6" ht="22.5" customHeight="1" x14ac:dyDescent="0.2">
      <c r="A17" s="128" t="s">
        <v>10</v>
      </c>
      <c r="B17" s="19" t="s">
        <v>11</v>
      </c>
      <c r="C17" s="136"/>
      <c r="D17" s="137"/>
      <c r="E17" s="137"/>
      <c r="F17" s="138"/>
    </row>
    <row r="18" spans="1:6" ht="22.5" customHeight="1" x14ac:dyDescent="0.2">
      <c r="A18" s="129"/>
      <c r="B18" s="19" t="s">
        <v>12</v>
      </c>
      <c r="C18" s="142"/>
      <c r="D18" s="143"/>
      <c r="E18" s="143"/>
      <c r="F18" s="144"/>
    </row>
    <row r="19" spans="1:6" ht="39" customHeight="1" x14ac:dyDescent="0.2">
      <c r="A19" s="130"/>
      <c r="B19" s="19" t="s">
        <v>13</v>
      </c>
      <c r="C19" s="139"/>
      <c r="D19" s="140"/>
      <c r="E19" s="140"/>
      <c r="F19" s="141"/>
    </row>
    <row r="20" spans="1:6" ht="27" customHeight="1" thickBot="1" x14ac:dyDescent="0.25">
      <c r="A20" s="120" t="s">
        <v>14</v>
      </c>
      <c r="B20" s="121"/>
      <c r="C20" s="10" t="s">
        <v>31</v>
      </c>
      <c r="D20" s="122"/>
      <c r="E20" s="122"/>
      <c r="F20" s="123"/>
    </row>
    <row r="21" spans="1:6" ht="21" customHeight="1" x14ac:dyDescent="0.2">
      <c r="A21" s="124" t="str">
        <f>IF('Списак опреме'!K33=FALSE,"Попуни образац Списак опреме и динарски износи ће бити аутоматски унети",IF(E26&gt;0,"","Попуни образац Списак опреме и динарски износи ће бити аутоматски унети"))</f>
        <v>Попуни образац Списак опреме и динарски износи ће бити аутоматски унети</v>
      </c>
      <c r="B21" s="124"/>
      <c r="C21" s="124"/>
      <c r="D21" s="124"/>
      <c r="E21" s="124"/>
      <c r="F21" s="124"/>
    </row>
    <row r="22" spans="1:6" ht="21" customHeight="1" x14ac:dyDescent="0.2">
      <c r="A22" s="90" t="s">
        <v>50</v>
      </c>
      <c r="B22" s="91"/>
      <c r="C22" s="91"/>
      <c r="D22" s="92"/>
      <c r="E22" s="55"/>
      <c r="F22" s="40" t="s">
        <v>44</v>
      </c>
    </row>
    <row r="23" spans="1:6" ht="21" customHeight="1" x14ac:dyDescent="0.2">
      <c r="A23" s="90" t="s">
        <v>41</v>
      </c>
      <c r="B23" s="91"/>
      <c r="C23" s="91"/>
      <c r="D23" s="92"/>
      <c r="E23" s="41">
        <f>'Списак опреме'!G33</f>
        <v>0</v>
      </c>
      <c r="F23" s="40" t="s">
        <v>15</v>
      </c>
    </row>
    <row r="24" spans="1:6" ht="24" customHeight="1" x14ac:dyDescent="0.2">
      <c r="A24" s="97" t="s">
        <v>52</v>
      </c>
      <c r="B24" s="98"/>
      <c r="C24" s="98"/>
      <c r="D24" s="99"/>
      <c r="E24" s="53"/>
      <c r="F24" s="42" t="s">
        <v>38</v>
      </c>
    </row>
    <row r="25" spans="1:6" ht="24" customHeight="1" x14ac:dyDescent="0.2">
      <c r="A25" s="97" t="s">
        <v>43</v>
      </c>
      <c r="B25" s="98"/>
      <c r="C25" s="98"/>
      <c r="D25" s="99"/>
      <c r="E25" s="54">
        <f>100-E24</f>
        <v>100</v>
      </c>
      <c r="F25" s="42" t="s">
        <v>38</v>
      </c>
    </row>
    <row r="26" spans="1:6" ht="36" customHeight="1" thickBot="1" x14ac:dyDescent="0.25">
      <c r="A26" s="117" t="s">
        <v>51</v>
      </c>
      <c r="B26" s="118"/>
      <c r="C26" s="118"/>
      <c r="D26" s="119"/>
      <c r="E26" s="44">
        <f>E23*E25/100</f>
        <v>0</v>
      </c>
      <c r="F26" s="22" t="s">
        <v>15</v>
      </c>
    </row>
    <row r="27" spans="1:6" ht="12" customHeight="1" x14ac:dyDescent="0.2">
      <c r="A27" s="116"/>
      <c r="B27" s="116"/>
      <c r="C27" s="116"/>
      <c r="D27" s="116"/>
      <c r="E27" s="116"/>
      <c r="F27" s="116"/>
    </row>
    <row r="28" spans="1:6" ht="24" customHeight="1" x14ac:dyDescent="0.2">
      <c r="A28" s="111">
        <f>C10</f>
        <v>0</v>
      </c>
      <c r="B28" s="111"/>
      <c r="C28" s="112" t="s">
        <v>19</v>
      </c>
      <c r="D28" s="112"/>
      <c r="E28" s="113">
        <f>C14</f>
        <v>0</v>
      </c>
      <c r="F28" s="113"/>
    </row>
    <row r="29" spans="1:6" ht="24" customHeight="1" x14ac:dyDescent="0.2">
      <c r="A29" s="59"/>
      <c r="B29" s="29" t="str">
        <f>IF(A29="","&lt; унеси датум","")</f>
        <v>&lt; унеси датум</v>
      </c>
      <c r="C29" s="112"/>
      <c r="D29" s="112"/>
      <c r="E29" s="113">
        <f>C15</f>
        <v>0</v>
      </c>
      <c r="F29" s="113"/>
    </row>
    <row r="30" spans="1:6" ht="42" customHeight="1" thickBot="1" x14ac:dyDescent="0.25">
      <c r="A30" s="114"/>
      <c r="B30" s="114"/>
      <c r="C30" s="112"/>
      <c r="D30" s="112"/>
      <c r="E30" s="115"/>
      <c r="F30" s="115"/>
    </row>
    <row r="31" spans="1:6" ht="33.75" customHeight="1" x14ac:dyDescent="0.2">
      <c r="A31" s="93" t="s">
        <v>42</v>
      </c>
      <c r="B31" s="94"/>
      <c r="C31" s="57">
        <f>IF(E24&gt;20,20,ROUND(E24,0))</f>
        <v>0</v>
      </c>
      <c r="D31" s="100" t="s">
        <v>53</v>
      </c>
      <c r="E31" s="101"/>
      <c r="F31" s="102"/>
    </row>
    <row r="32" spans="1:6" ht="33.75" customHeight="1" x14ac:dyDescent="0.2">
      <c r="A32" s="95" t="s">
        <v>49</v>
      </c>
      <c r="B32" s="96"/>
      <c r="C32" s="58">
        <f>IF(E22&lt;=500,10,IF(E22&gt;10000,50,IF(E22&gt;5000,40,IF(E22&gt;2000,30,20))))</f>
        <v>10</v>
      </c>
      <c r="D32" s="103"/>
      <c r="E32" s="104"/>
      <c r="F32" s="105"/>
    </row>
    <row r="33" spans="1:6" ht="45.75" customHeight="1" thickBot="1" x14ac:dyDescent="0.25">
      <c r="A33" s="109" t="s">
        <v>62</v>
      </c>
      <c r="B33" s="110"/>
      <c r="C33" s="56">
        <f>SUM(C31:C32)</f>
        <v>10</v>
      </c>
      <c r="D33" s="106"/>
      <c r="E33" s="107"/>
      <c r="F33" s="108"/>
    </row>
  </sheetData>
  <sheetProtection algorithmName="SHA-512" hashValue="09hf0m8aF47euED4ve1rVG5UgSKTn0BqQCA/pHM3NX7Q5HVVE146tUipywM4oWLp9sIXwFqYIdSEoUHTdNlvcQ==" saltValue="x0tcPCXRDV5sfH5f+vPkrA==" spinCount="100000" sheet="1" selectLockedCells="1"/>
  <dataConsolidate/>
  <mergeCells count="42">
    <mergeCell ref="A6:F6"/>
    <mergeCell ref="A7:F7"/>
    <mergeCell ref="A8:B8"/>
    <mergeCell ref="C8:F8"/>
    <mergeCell ref="A9:A12"/>
    <mergeCell ref="C9:F9"/>
    <mergeCell ref="C10:F10"/>
    <mergeCell ref="C11:F11"/>
    <mergeCell ref="E12:F12"/>
    <mergeCell ref="A1:F1"/>
    <mergeCell ref="A2:F2"/>
    <mergeCell ref="A3:F3"/>
    <mergeCell ref="A4:F4"/>
    <mergeCell ref="A5:F5"/>
    <mergeCell ref="A20:B20"/>
    <mergeCell ref="D20:F20"/>
    <mergeCell ref="A21:F21"/>
    <mergeCell ref="C13:F13"/>
    <mergeCell ref="A14:A16"/>
    <mergeCell ref="C14:F14"/>
    <mergeCell ref="C15:F15"/>
    <mergeCell ref="C16:F16"/>
    <mergeCell ref="A17:A19"/>
    <mergeCell ref="C17:F17"/>
    <mergeCell ref="C19:F19"/>
    <mergeCell ref="C18:F18"/>
    <mergeCell ref="A22:D22"/>
    <mergeCell ref="A31:B31"/>
    <mergeCell ref="A32:B32"/>
    <mergeCell ref="A25:D25"/>
    <mergeCell ref="D31:F33"/>
    <mergeCell ref="A33:B33"/>
    <mergeCell ref="A28:B28"/>
    <mergeCell ref="C28:D30"/>
    <mergeCell ref="E28:F28"/>
    <mergeCell ref="A30:B30"/>
    <mergeCell ref="E30:F30"/>
    <mergeCell ref="A27:F27"/>
    <mergeCell ref="A23:D23"/>
    <mergeCell ref="A24:D24"/>
    <mergeCell ref="A26:D26"/>
    <mergeCell ref="E29:F29"/>
  </mergeCells>
  <phoneticPr fontId="9" type="noConversion"/>
  <conditionalFormatting sqref="E24">
    <cfRule type="expression" dxfId="7" priority="7" stopIfTrue="1">
      <formula>$E$27&lt;$E$30</formula>
    </cfRule>
  </conditionalFormatting>
  <conditionalFormatting sqref="E23">
    <cfRule type="expression" dxfId="6" priority="8" stopIfTrue="1">
      <formula>$E$27&lt;$E$30</formula>
    </cfRule>
  </conditionalFormatting>
  <conditionalFormatting sqref="A21:F21">
    <cfRule type="containsText" dxfId="5" priority="5" stopIfTrue="1" operator="containsText" text="Попуни">
      <formula>NOT(ISERROR(SEARCH("Попуни",A21)))</formula>
    </cfRule>
  </conditionalFormatting>
  <conditionalFormatting sqref="E25">
    <cfRule type="expression" dxfId="4" priority="3" stopIfTrue="1">
      <formula>$E$27&lt;$E$30</formula>
    </cfRule>
  </conditionalFormatting>
  <conditionalFormatting sqref="E22">
    <cfRule type="expression" dxfId="3" priority="2" stopIfTrue="1">
      <formula>$E$27&lt;$E$30</formula>
    </cfRule>
  </conditionalFormatting>
  <conditionalFormatting sqref="B29">
    <cfRule type="containsText" dxfId="2" priority="1" stopIfTrue="1" operator="containsText" text="&lt; Унеси датум">
      <formula>NOT(ISERROR(SEARCH("&lt; Унеси датум",B29)))</formula>
    </cfRule>
  </conditionalFormatting>
  <dataValidations count="13">
    <dataValidation type="textLength" operator="lessThanOrEqual" allowBlank="1" showInputMessage="1" showErrorMessage="1" error="Може се унети само текст до 60 карактера!" sqref="C9:F11">
      <formula1>60</formula1>
    </dataValidation>
    <dataValidation type="whole" allowBlank="1" showInputMessage="1" showErrorMessage="1" error="Може се унети само петоцифрени број!" sqref="C12">
      <formula1>10000</formula1>
      <formula2>99999</formula2>
    </dataValidation>
    <dataValidation type="textLength" operator="lessThanOrEqual" allowBlank="1" showInputMessage="1" showErrorMessage="1" error="Може се унети само текст до 25 карактера!" sqref="E12:F12">
      <formula1>25</formula1>
    </dataValidation>
    <dataValidation type="textLength" operator="lessThanOrEqual" allowBlank="1" showInputMessage="1" showErrorMessage="1" error="Може се унети само до 100 карактера!" sqref="C13:F13 C16:F16">
      <formula1>100</formula1>
    </dataValidation>
    <dataValidation type="textLength" operator="lessThanOrEqual" allowBlank="1" showInputMessage="1" showErrorMessage="1" error="Може се унети само текст до 50 карактера!" sqref="C14:F15">
      <formula1>50</formula1>
    </dataValidation>
    <dataValidation type="textLength" operator="equal" allowBlank="1" showInputMessage="1" showErrorMessage="1" error="Мора се унети тачно 5 карактера. Ако број почиње са 0, она се мора унети!" sqref="C19:F19">
      <formula1>5</formula1>
    </dataValidation>
    <dataValidation type="textLength" operator="lessThanOrEqual" allowBlank="1" showInputMessage="1" showErrorMessage="1" error="Може се унети највише 30 карактера!" sqref="C20:F20">
      <formula1>30</formula1>
    </dataValidation>
    <dataValidation type="textLength" operator="equal" showInputMessage="1" showErrorMessage="1" error="Мора се унети тачно 8 карактера. Ако матични број почиње са 0, она се мора унети!" sqref="C17:F17">
      <formula1>8</formula1>
    </dataValidation>
    <dataValidation type="textLength" operator="equal" showInputMessage="1" showErrorMessage="1" error="Мора се унети тачно 9 карактера!" sqref="C18:F18">
      <formula1>9</formula1>
    </dataValidation>
    <dataValidation type="textLength" operator="lessThanOrEqual" allowBlank="1" showInputMessage="1" showErrorMessage="1" error="Може се унети само текст до 100 карактера!" sqref="C8:F8">
      <formula1>100</formula1>
    </dataValidation>
    <dataValidation type="whole" operator="greaterThanOrEqual" showInputMessage="1" showErrorMessage="1" error="Укупна вредност не може бити мања од износа који се тражи конкурсом!" sqref="E23">
      <formula1>E26</formula1>
    </dataValidation>
    <dataValidation type="decimal" allowBlank="1" showInputMessage="1" showErrorMessage="1" error="Може се унети вредност_x000a_од 20 до 99,9 !" sqref="E25">
      <formula1>20</formula1>
      <formula2>99.9</formula2>
    </dataValidation>
    <dataValidation type="decimal" allowBlank="1" showInputMessage="1" showErrorMessage="1" error="Унесите број 0,05-200.000,00" sqref="E22">
      <formula1>0.05</formula1>
      <formula2>200000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blackAndWhite="1" verticalDpi="300" r:id="rId1"/>
  <headerFooter alignWithMargins="0"/>
  <ignoredErrors>
    <ignoredError sqref="E25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37"/>
  <sheetViews>
    <sheetView showGridLines="0" showZeros="0" view="pageBreakPreview" zoomScaleNormal="100" zoomScaleSheetLayoutView="100" workbookViewId="0">
      <pane ySplit="5" topLeftCell="A6" activePane="bottomLeft" state="frozen"/>
      <selection activeCell="G26" sqref="G26"/>
      <selection pane="bottomLeft" activeCell="B6" sqref="B6"/>
    </sheetView>
  </sheetViews>
  <sheetFormatPr defaultRowHeight="12.75" x14ac:dyDescent="0.2"/>
  <cols>
    <col min="1" max="1" width="4.7109375" style="1" customWidth="1"/>
    <col min="2" max="2" width="38.7109375" style="1" customWidth="1"/>
    <col min="3" max="3" width="20.7109375" style="1" customWidth="1"/>
    <col min="4" max="4" width="5.7109375" style="1" customWidth="1"/>
    <col min="5" max="5" width="8.7109375" style="1" customWidth="1"/>
    <col min="6" max="6" width="12.7109375" style="1" customWidth="1"/>
    <col min="7" max="7" width="14.7109375" style="1" customWidth="1"/>
    <col min="8" max="8" width="18.7109375" style="1" customWidth="1"/>
    <col min="9" max="9" width="4.7109375" style="1" customWidth="1"/>
    <col min="10" max="10" width="9.140625" style="1"/>
    <col min="11" max="11" width="9.140625" style="1" customWidth="1"/>
    <col min="12" max="16384" width="9.140625" style="1"/>
  </cols>
  <sheetData>
    <row r="1" spans="1:17" ht="33" customHeight="1" x14ac:dyDescent="0.2">
      <c r="A1" s="156" t="str">
        <f>MID(Пријава!A2,4,150)</f>
        <v>Kонкурс за доделу средстава из Годишњег програма коришћења средстава
из Буџетског фонда за шуме АП Војводине за 2025. годину</v>
      </c>
      <c r="B1" s="156"/>
      <c r="C1" s="156"/>
      <c r="D1" s="156"/>
      <c r="E1" s="156"/>
      <c r="F1" s="156"/>
      <c r="G1" s="157" t="s">
        <v>54</v>
      </c>
      <c r="H1" s="157"/>
      <c r="I1" s="31"/>
      <c r="J1" s="30"/>
    </row>
    <row r="2" spans="1:17" ht="18" customHeight="1" x14ac:dyDescent="0.2">
      <c r="A2" s="172" t="str">
        <f>CONCATENATE("Конкурс"," ",Пријава!A3)</f>
        <v>Конкурс објављен 13.08.2025. године</v>
      </c>
      <c r="B2" s="172"/>
      <c r="C2" s="172"/>
      <c r="D2" s="172"/>
      <c r="E2" s="172"/>
      <c r="F2" s="172"/>
      <c r="G2" s="172"/>
      <c r="H2" s="172"/>
      <c r="I2" s="31"/>
      <c r="J2" s="30"/>
    </row>
    <row r="3" spans="1:17" ht="36" customHeight="1" x14ac:dyDescent="0.2">
      <c r="A3" s="169" t="s">
        <v>16</v>
      </c>
      <c r="B3" s="169"/>
      <c r="C3" s="158">
        <f>Пријава!C8</f>
        <v>0</v>
      </c>
      <c r="D3" s="158"/>
      <c r="E3" s="158"/>
      <c r="F3" s="158"/>
      <c r="G3" s="158"/>
      <c r="H3" s="158"/>
      <c r="I3" s="31"/>
      <c r="J3" s="30"/>
    </row>
    <row r="4" spans="1:17" ht="39" customHeight="1" thickBot="1" x14ac:dyDescent="0.25">
      <c r="A4" s="170" t="s">
        <v>60</v>
      </c>
      <c r="B4" s="171"/>
      <c r="C4" s="171"/>
      <c r="D4" s="171"/>
      <c r="E4" s="171"/>
      <c r="F4" s="171"/>
      <c r="G4" s="171"/>
      <c r="H4" s="171"/>
      <c r="I4" s="32"/>
      <c r="J4" s="30"/>
    </row>
    <row r="5" spans="1:17" ht="78" customHeight="1" thickBot="1" x14ac:dyDescent="0.25">
      <c r="A5" s="33" t="s">
        <v>17</v>
      </c>
      <c r="B5" s="34" t="s">
        <v>34</v>
      </c>
      <c r="C5" s="34" t="s">
        <v>55</v>
      </c>
      <c r="D5" s="35" t="s">
        <v>36</v>
      </c>
      <c r="E5" s="35" t="s">
        <v>33</v>
      </c>
      <c r="F5" s="36" t="s">
        <v>37</v>
      </c>
      <c r="G5" s="37" t="s">
        <v>39</v>
      </c>
      <c r="H5" s="38" t="s">
        <v>40</v>
      </c>
    </row>
    <row r="6" spans="1:17" ht="27" customHeight="1" x14ac:dyDescent="0.2">
      <c r="A6" s="25" t="str">
        <f>IF(F6&gt;0,1,"")</f>
        <v/>
      </c>
      <c r="B6" s="26"/>
      <c r="C6" s="26"/>
      <c r="D6" s="27"/>
      <c r="E6" s="27"/>
      <c r="F6" s="28"/>
      <c r="G6" s="51">
        <f>E6*F6</f>
        <v>0</v>
      </c>
      <c r="H6" s="47">
        <f>IF(F6&gt;0,IF(B6="","Врста опреме!",IF(D6="","Јединица мере!",IF(E6="","Количина!",G6*(Пријава!E$25/100)))),0)</f>
        <v>0</v>
      </c>
      <c r="P6" s="45">
        <f t="shared" ref="P6:P21" si="0">IF(ISTEXT(H6)=TRUE,1,0)</f>
        <v>0</v>
      </c>
      <c r="Q6" s="45"/>
    </row>
    <row r="7" spans="1:17" ht="27" customHeight="1" x14ac:dyDescent="0.2">
      <c r="A7" s="2" t="str">
        <f t="shared" ref="A7:A32" si="1">IF(F7&gt;0,A6+1,"")</f>
        <v/>
      </c>
      <c r="B7" s="26"/>
      <c r="C7" s="26"/>
      <c r="D7" s="27"/>
      <c r="E7" s="27"/>
      <c r="F7" s="28"/>
      <c r="G7" s="51">
        <f t="shared" ref="G7:G32" si="2">E7*F7</f>
        <v>0</v>
      </c>
      <c r="H7" s="47">
        <f>IF(F7&gt;0,IF(F6="","Попуни редом!",IF(B7="","Врста опреме!",IF(D7="","Јединица мере!",IF(E7="","Количина!",G7*(Пријава!E$25/100))))),0)</f>
        <v>0</v>
      </c>
      <c r="P7" s="45">
        <f t="shared" si="0"/>
        <v>0</v>
      </c>
    </row>
    <row r="8" spans="1:17" ht="27" customHeight="1" x14ac:dyDescent="0.2">
      <c r="A8" s="2" t="str">
        <f t="shared" si="1"/>
        <v/>
      </c>
      <c r="B8" s="26"/>
      <c r="C8" s="26"/>
      <c r="D8" s="27"/>
      <c r="E8" s="27"/>
      <c r="F8" s="28"/>
      <c r="G8" s="51">
        <f t="shared" si="2"/>
        <v>0</v>
      </c>
      <c r="H8" s="48">
        <f>IF(F8&gt;0,IF(F7="","Попуни редом!",IF(B8="","Врста опреме!",IF(D8="","Јединица мере!",IF(E8="","Количина!",G8*(Пријава!E$25/100))))),0)</f>
        <v>0</v>
      </c>
      <c r="P8" s="45">
        <f t="shared" si="0"/>
        <v>0</v>
      </c>
    </row>
    <row r="9" spans="1:17" ht="27" customHeight="1" x14ac:dyDescent="0.2">
      <c r="A9" s="2" t="str">
        <f t="shared" si="1"/>
        <v/>
      </c>
      <c r="B9" s="26"/>
      <c r="C9" s="26"/>
      <c r="D9" s="27"/>
      <c r="E9" s="27"/>
      <c r="F9" s="28"/>
      <c r="G9" s="51">
        <f t="shared" si="2"/>
        <v>0</v>
      </c>
      <c r="H9" s="48">
        <f>IF(F9&gt;0,IF(F8="","Попуни редом!",IF(B9="","Врста опреме!",IF(D9="","Јединица мере!",IF(E9="","Количина!",G9*(Пријава!E$25/100))))),0)</f>
        <v>0</v>
      </c>
      <c r="P9" s="45">
        <f t="shared" si="0"/>
        <v>0</v>
      </c>
    </row>
    <row r="10" spans="1:17" ht="27" customHeight="1" x14ac:dyDescent="0.2">
      <c r="A10" s="2" t="str">
        <f t="shared" si="1"/>
        <v/>
      </c>
      <c r="B10" s="26"/>
      <c r="C10" s="26"/>
      <c r="D10" s="27"/>
      <c r="E10" s="27"/>
      <c r="F10" s="28"/>
      <c r="G10" s="51">
        <f t="shared" si="2"/>
        <v>0</v>
      </c>
      <c r="H10" s="48">
        <f>IF(F10&gt;0,IF(F9="","Попуни редом!",IF(B10="","Врста опреме!",IF(D10="","Јединица мере!",IF(E10="","Количина!",G10*(Пријава!E$25/100))))),0)</f>
        <v>0</v>
      </c>
      <c r="P10" s="45">
        <f t="shared" si="0"/>
        <v>0</v>
      </c>
    </row>
    <row r="11" spans="1:17" ht="27" customHeight="1" x14ac:dyDescent="0.2">
      <c r="A11" s="2" t="str">
        <f t="shared" si="1"/>
        <v/>
      </c>
      <c r="B11" s="26"/>
      <c r="C11" s="26"/>
      <c r="D11" s="27"/>
      <c r="E11" s="27"/>
      <c r="F11" s="28"/>
      <c r="G11" s="51">
        <f t="shared" si="2"/>
        <v>0</v>
      </c>
      <c r="H11" s="48">
        <f>IF(F11&gt;0,IF(F10="","Попуни редом!",IF(B11="","Врста опреме!",IF(D11="","Јединица мере!",IF(E11="","Количина!",G11*(Пријава!E$25/100))))),0)</f>
        <v>0</v>
      </c>
      <c r="P11" s="45">
        <f t="shared" si="0"/>
        <v>0</v>
      </c>
    </row>
    <row r="12" spans="1:17" ht="27" customHeight="1" x14ac:dyDescent="0.2">
      <c r="A12" s="2" t="str">
        <f t="shared" si="1"/>
        <v/>
      </c>
      <c r="B12" s="26"/>
      <c r="C12" s="26"/>
      <c r="D12" s="27"/>
      <c r="E12" s="27"/>
      <c r="F12" s="28"/>
      <c r="G12" s="51">
        <f t="shared" si="2"/>
        <v>0</v>
      </c>
      <c r="H12" s="48">
        <f>IF(F12&gt;0,IF(F11="","Попуни редом!",IF(B12="","Врста опреме!",IF(D12="","Јединица мере!",IF(E12="","Количина!",G12*(Пријава!E$25/100))))),0)</f>
        <v>0</v>
      </c>
      <c r="P12" s="45">
        <f t="shared" si="0"/>
        <v>0</v>
      </c>
    </row>
    <row r="13" spans="1:17" ht="27" customHeight="1" x14ac:dyDescent="0.2">
      <c r="A13" s="2" t="str">
        <f t="shared" si="1"/>
        <v/>
      </c>
      <c r="B13" s="26"/>
      <c r="C13" s="26"/>
      <c r="D13" s="27"/>
      <c r="E13" s="27"/>
      <c r="F13" s="28"/>
      <c r="G13" s="51">
        <f t="shared" si="2"/>
        <v>0</v>
      </c>
      <c r="H13" s="48">
        <f>IF(F13&gt;0,IF(F12="","Попуни редом!",IF(B13="","Врста опреме!",IF(D13="","Јединица мере!",IF(E13="","Количина!",G13*(Пријава!E$25/100))))),0)</f>
        <v>0</v>
      </c>
      <c r="P13" s="45">
        <f t="shared" si="0"/>
        <v>0</v>
      </c>
    </row>
    <row r="14" spans="1:17" ht="27" customHeight="1" x14ac:dyDescent="0.2">
      <c r="A14" s="2" t="str">
        <f t="shared" si="1"/>
        <v/>
      </c>
      <c r="B14" s="26"/>
      <c r="C14" s="26"/>
      <c r="D14" s="27"/>
      <c r="E14" s="27"/>
      <c r="F14" s="28"/>
      <c r="G14" s="51">
        <f t="shared" si="2"/>
        <v>0</v>
      </c>
      <c r="H14" s="48">
        <f>IF(F14&gt;0,IF(F13="","Попуни редом!",IF(B14="","Врста опреме!",IF(D14="","Јединица мере!",IF(E14="","Количина!",G14*(Пријава!E$25/100))))),0)</f>
        <v>0</v>
      </c>
      <c r="P14" s="45">
        <f t="shared" si="0"/>
        <v>0</v>
      </c>
    </row>
    <row r="15" spans="1:17" ht="27" customHeight="1" x14ac:dyDescent="0.2">
      <c r="A15" s="2" t="str">
        <f t="shared" si="1"/>
        <v/>
      </c>
      <c r="B15" s="26"/>
      <c r="C15" s="26"/>
      <c r="D15" s="27"/>
      <c r="E15" s="27"/>
      <c r="F15" s="28"/>
      <c r="G15" s="51">
        <f t="shared" si="2"/>
        <v>0</v>
      </c>
      <c r="H15" s="48">
        <f>IF(F15&gt;0,IF(F14="","Попуни редом!",IF(B15="","Врста опреме!",IF(D15="","Јединица мере!",IF(E15="","Количина!",G15*(Пријава!E$25/100))))),0)</f>
        <v>0</v>
      </c>
      <c r="P15" s="45">
        <f t="shared" si="0"/>
        <v>0</v>
      </c>
    </row>
    <row r="16" spans="1:17" ht="27" customHeight="1" x14ac:dyDescent="0.2">
      <c r="A16" s="2" t="str">
        <f t="shared" si="1"/>
        <v/>
      </c>
      <c r="B16" s="26"/>
      <c r="C16" s="26"/>
      <c r="D16" s="27"/>
      <c r="E16" s="27"/>
      <c r="F16" s="28"/>
      <c r="G16" s="51">
        <f t="shared" si="2"/>
        <v>0</v>
      </c>
      <c r="H16" s="48">
        <f>IF(F16&gt;0,IF(F15="","Попуни редом!",IF(B16="","Врста опреме!",IF(D16="","Јединица мере!",IF(E16="","Количина!",G16*(Пријава!E$25/100))))),0)</f>
        <v>0</v>
      </c>
      <c r="P16" s="45">
        <f t="shared" si="0"/>
        <v>0</v>
      </c>
    </row>
    <row r="17" spans="1:16" ht="27" customHeight="1" x14ac:dyDescent="0.2">
      <c r="A17" s="2" t="str">
        <f t="shared" si="1"/>
        <v/>
      </c>
      <c r="B17" s="7"/>
      <c r="C17" s="7"/>
      <c r="D17" s="12"/>
      <c r="E17" s="12"/>
      <c r="F17" s="23"/>
      <c r="G17" s="51">
        <f t="shared" si="2"/>
        <v>0</v>
      </c>
      <c r="H17" s="48">
        <f>IF(F17&gt;0,IF(F16="","Попуни редом!",IF(B17="","Врста опреме!",IF(D17="","Јединица мере!",IF(E17="","Количина!",G17*(Пријава!E$25/100))))),0)</f>
        <v>0</v>
      </c>
      <c r="P17" s="45">
        <f t="shared" si="0"/>
        <v>0</v>
      </c>
    </row>
    <row r="18" spans="1:16" ht="27" customHeight="1" x14ac:dyDescent="0.2">
      <c r="A18" s="2" t="str">
        <f t="shared" si="1"/>
        <v/>
      </c>
      <c r="B18" s="39"/>
      <c r="C18" s="39"/>
      <c r="D18" s="43"/>
      <c r="E18" s="12"/>
      <c r="F18" s="23"/>
      <c r="G18" s="51">
        <f t="shared" si="2"/>
        <v>0</v>
      </c>
      <c r="H18" s="48">
        <f>IF(F18&gt;0,IF(F17="","Попуни редом!",IF(B18="","Врста опреме!",IF(D18="","Јединица мере!",IF(E18="","Количина!",G18*(Пријава!E$25/100))))),0)</f>
        <v>0</v>
      </c>
      <c r="P18" s="45">
        <f t="shared" si="0"/>
        <v>0</v>
      </c>
    </row>
    <row r="19" spans="1:16" ht="27" customHeight="1" x14ac:dyDescent="0.2">
      <c r="A19" s="2" t="str">
        <f t="shared" si="1"/>
        <v/>
      </c>
      <c r="B19" s="7"/>
      <c r="C19" s="7"/>
      <c r="D19" s="12"/>
      <c r="E19" s="12"/>
      <c r="F19" s="23"/>
      <c r="G19" s="51">
        <f t="shared" si="2"/>
        <v>0</v>
      </c>
      <c r="H19" s="48">
        <f>IF(F19&gt;0,IF(F18="","Попуни редом!",IF(B19="","Врста опреме!",IF(D19="","Јединица мере!",IF(E19="","Количина!",G19*(Пријава!E$25/100))))),0)</f>
        <v>0</v>
      </c>
      <c r="P19" s="45">
        <f t="shared" si="0"/>
        <v>0</v>
      </c>
    </row>
    <row r="20" spans="1:16" ht="27" customHeight="1" x14ac:dyDescent="0.2">
      <c r="A20" s="2" t="str">
        <f t="shared" si="1"/>
        <v/>
      </c>
      <c r="B20" s="7"/>
      <c r="C20" s="7"/>
      <c r="D20" s="12"/>
      <c r="E20" s="12"/>
      <c r="F20" s="23"/>
      <c r="G20" s="51">
        <f t="shared" si="2"/>
        <v>0</v>
      </c>
      <c r="H20" s="48">
        <f>IF(F20&gt;0,IF(F19="","Попуни редом!",IF(B20="","Врста опреме!",IF(D20="","Јединица мере!",IF(E20="","Количина!",G20*(Пријава!E$25/100))))),0)</f>
        <v>0</v>
      </c>
      <c r="P20" s="45">
        <f t="shared" si="0"/>
        <v>0</v>
      </c>
    </row>
    <row r="21" spans="1:16" ht="27" customHeight="1" x14ac:dyDescent="0.2">
      <c r="A21" s="2" t="str">
        <f t="shared" si="1"/>
        <v/>
      </c>
      <c r="B21" s="7"/>
      <c r="C21" s="7"/>
      <c r="D21" s="12"/>
      <c r="E21" s="12"/>
      <c r="F21" s="23"/>
      <c r="G21" s="51">
        <f t="shared" si="2"/>
        <v>0</v>
      </c>
      <c r="H21" s="48">
        <f>IF(F21&gt;0,IF(F20="","Попуни редом!",IF(B21="","Врста опреме!",IF(D21="","Јединица мере!",IF(E21="","Количина!",G21*(Пријава!E$25/100))))),0)</f>
        <v>0</v>
      </c>
      <c r="P21" s="45">
        <f t="shared" si="0"/>
        <v>0</v>
      </c>
    </row>
    <row r="22" spans="1:16" ht="27" customHeight="1" x14ac:dyDescent="0.2">
      <c r="A22" s="2" t="str">
        <f t="shared" si="1"/>
        <v/>
      </c>
      <c r="B22" s="7"/>
      <c r="C22" s="7"/>
      <c r="D22" s="12"/>
      <c r="E22" s="12"/>
      <c r="F22" s="23"/>
      <c r="G22" s="51">
        <f t="shared" si="2"/>
        <v>0</v>
      </c>
      <c r="H22" s="48">
        <f>IF(F22&gt;0,IF(F21="","Попуни редом!",IF(B22="","Врста опреме!",IF(D22="","Јединица мере!",IF(E22="","Количина!",G22*(Пријава!E$25/100))))),0)</f>
        <v>0</v>
      </c>
      <c r="P22" s="45">
        <f t="shared" ref="P22:P32" si="3">IF(ISTEXT(H22)=TRUE,1,0)</f>
        <v>0</v>
      </c>
    </row>
    <row r="23" spans="1:16" ht="27" customHeight="1" x14ac:dyDescent="0.2">
      <c r="A23" s="2" t="str">
        <f t="shared" si="1"/>
        <v/>
      </c>
      <c r="B23" s="7"/>
      <c r="C23" s="7"/>
      <c r="D23" s="12"/>
      <c r="E23" s="12"/>
      <c r="F23" s="23"/>
      <c r="G23" s="51">
        <f t="shared" si="2"/>
        <v>0</v>
      </c>
      <c r="H23" s="48">
        <f>IF(F23&gt;0,IF(F22="","Попуни редом!",IF(B23="","Врста опреме!",IF(D23="","Јединица мере!",IF(E23="","Количина!",G23*(Пријава!E$25/100))))),0)</f>
        <v>0</v>
      </c>
      <c r="P23" s="45">
        <f t="shared" si="3"/>
        <v>0</v>
      </c>
    </row>
    <row r="24" spans="1:16" ht="27" customHeight="1" x14ac:dyDescent="0.2">
      <c r="A24" s="2" t="str">
        <f t="shared" si="1"/>
        <v/>
      </c>
      <c r="B24" s="7"/>
      <c r="C24" s="7"/>
      <c r="D24" s="12"/>
      <c r="E24" s="12"/>
      <c r="F24" s="23"/>
      <c r="G24" s="51">
        <f t="shared" si="2"/>
        <v>0</v>
      </c>
      <c r="H24" s="48">
        <f>IF(F24&gt;0,IF(F23="","Попуни редом!",IF(B24="","Врста опреме!",IF(D24="","Јединица мере!",IF(E24="","Количина!",G24*(Пријава!E$25/100))))),0)</f>
        <v>0</v>
      </c>
      <c r="P24" s="45">
        <f t="shared" si="3"/>
        <v>0</v>
      </c>
    </row>
    <row r="25" spans="1:16" ht="27" customHeight="1" x14ac:dyDescent="0.2">
      <c r="A25" s="2" t="str">
        <f t="shared" si="1"/>
        <v/>
      </c>
      <c r="B25" s="8"/>
      <c r="C25" s="8"/>
      <c r="D25" s="12"/>
      <c r="E25" s="12"/>
      <c r="F25" s="23"/>
      <c r="G25" s="51">
        <f t="shared" si="2"/>
        <v>0</v>
      </c>
      <c r="H25" s="48">
        <f>IF(F25&gt;0,IF(F24="","Попуни редом!",IF(B25="","Врста опреме!",IF(D25="","Јединица мере!",IF(E25="","Количина!",G25*(Пријава!E$25/100))))),0)</f>
        <v>0</v>
      </c>
      <c r="P25" s="45">
        <f t="shared" si="3"/>
        <v>0</v>
      </c>
    </row>
    <row r="26" spans="1:16" ht="27" customHeight="1" x14ac:dyDescent="0.2">
      <c r="A26" s="2" t="str">
        <f t="shared" si="1"/>
        <v/>
      </c>
      <c r="B26" s="9"/>
      <c r="C26" s="9"/>
      <c r="D26" s="11"/>
      <c r="E26" s="11"/>
      <c r="F26" s="23"/>
      <c r="G26" s="51">
        <f t="shared" si="2"/>
        <v>0</v>
      </c>
      <c r="H26" s="48">
        <f>IF(F26&gt;0,IF(F25="","Попуни редом!",IF(B26="","Врста опреме!",IF(D26="","Јединица мере!",IF(E26="","Количина!",G26*(Пријава!E$25/100))))),0)</f>
        <v>0</v>
      </c>
      <c r="P26" s="45">
        <f t="shared" si="3"/>
        <v>0</v>
      </c>
    </row>
    <row r="27" spans="1:16" ht="27" customHeight="1" x14ac:dyDescent="0.2">
      <c r="A27" s="2" t="str">
        <f t="shared" si="1"/>
        <v/>
      </c>
      <c r="B27" s="8"/>
      <c r="C27" s="8"/>
      <c r="D27" s="12"/>
      <c r="E27" s="12"/>
      <c r="F27" s="23"/>
      <c r="G27" s="51">
        <f t="shared" si="2"/>
        <v>0</v>
      </c>
      <c r="H27" s="48">
        <f>IF(F27&gt;0,IF(F26="","Попуни редом!",IF(B27="","Врста опреме!",IF(D27="","Јединица мере!",IF(E27="","Количина!",G27*(Пријава!E$25/100))))),0)</f>
        <v>0</v>
      </c>
      <c r="P27" s="45">
        <f t="shared" si="3"/>
        <v>0</v>
      </c>
    </row>
    <row r="28" spans="1:16" ht="27" customHeight="1" x14ac:dyDescent="0.2">
      <c r="A28" s="2" t="str">
        <f t="shared" si="1"/>
        <v/>
      </c>
      <c r="B28" s="8"/>
      <c r="C28" s="8"/>
      <c r="D28" s="12"/>
      <c r="E28" s="12"/>
      <c r="F28" s="23"/>
      <c r="G28" s="51">
        <f t="shared" si="2"/>
        <v>0</v>
      </c>
      <c r="H28" s="48">
        <f>IF(F28&gt;0,IF(F27="","Попуни редом!",IF(B28="","Врста опреме!",IF(D28="","Јединица мере!",IF(E28="","Количина!",G28*(Пријава!E$25/100))))),0)</f>
        <v>0</v>
      </c>
      <c r="P28" s="45">
        <f t="shared" si="3"/>
        <v>0</v>
      </c>
    </row>
    <row r="29" spans="1:16" ht="27" customHeight="1" x14ac:dyDescent="0.2">
      <c r="A29" s="2" t="str">
        <f t="shared" si="1"/>
        <v/>
      </c>
      <c r="B29" s="8"/>
      <c r="C29" s="8"/>
      <c r="D29" s="12"/>
      <c r="E29" s="12"/>
      <c r="F29" s="23"/>
      <c r="G29" s="51">
        <f t="shared" si="2"/>
        <v>0</v>
      </c>
      <c r="H29" s="48">
        <f>IF(F29&gt;0,IF(F28="","Попуни редом!",IF(B29="","Врста опреме!",IF(D29="","Јединица мере!",IF(E29="","Количина!",G29*(Пријава!E$25/100))))),0)</f>
        <v>0</v>
      </c>
      <c r="P29" s="45">
        <f t="shared" si="3"/>
        <v>0</v>
      </c>
    </row>
    <row r="30" spans="1:16" ht="27" customHeight="1" x14ac:dyDescent="0.2">
      <c r="A30" s="2" t="str">
        <f t="shared" si="1"/>
        <v/>
      </c>
      <c r="B30" s="8"/>
      <c r="C30" s="8"/>
      <c r="D30" s="12"/>
      <c r="E30" s="12"/>
      <c r="F30" s="23"/>
      <c r="G30" s="51">
        <f t="shared" si="2"/>
        <v>0</v>
      </c>
      <c r="H30" s="48">
        <f>IF(F30&gt;0,IF(F29="","Попуни редом!",IF(B30="","Врста опреме!",IF(D30="","Јединица мере!",IF(E30="","Количина!",G30*(Пријава!E$25/100))))),0)</f>
        <v>0</v>
      </c>
      <c r="P30" s="45">
        <f t="shared" si="3"/>
        <v>0</v>
      </c>
    </row>
    <row r="31" spans="1:16" ht="27" customHeight="1" x14ac:dyDescent="0.2">
      <c r="A31" s="2" t="str">
        <f t="shared" si="1"/>
        <v/>
      </c>
      <c r="B31" s="8"/>
      <c r="C31" s="8"/>
      <c r="D31" s="12"/>
      <c r="E31" s="12"/>
      <c r="F31" s="23"/>
      <c r="G31" s="51">
        <f t="shared" si="2"/>
        <v>0</v>
      </c>
      <c r="H31" s="48">
        <f>IF(F31&gt;0,IF(F30="","Попуни редом!",IF(B31="","Врста опреме!",IF(D31="","Јединица мере!",IF(E31="","Количина!",G31*(Пријава!E$25/100))))),0)</f>
        <v>0</v>
      </c>
      <c r="P31" s="45">
        <f t="shared" si="3"/>
        <v>0</v>
      </c>
    </row>
    <row r="32" spans="1:16" ht="27" customHeight="1" thickBot="1" x14ac:dyDescent="0.25">
      <c r="A32" s="15" t="str">
        <f t="shared" si="1"/>
        <v/>
      </c>
      <c r="B32" s="16"/>
      <c r="C32" s="16"/>
      <c r="D32" s="17"/>
      <c r="E32" s="17"/>
      <c r="F32" s="24"/>
      <c r="G32" s="51">
        <f t="shared" si="2"/>
        <v>0</v>
      </c>
      <c r="H32" s="49">
        <f>IF(F32&gt;0,IF(F31="","Попуни редом!",IF(B32="","Врста опреме!",IF(D32="","Јединица мере!",IF(E32="","Количина!",G32*(Пријава!E$25/100))))),0)</f>
        <v>0</v>
      </c>
      <c r="P32" s="45">
        <f t="shared" si="3"/>
        <v>0</v>
      </c>
    </row>
    <row r="33" spans="1:16" ht="21" customHeight="1" thickBot="1" x14ac:dyDescent="0.25">
      <c r="A33" s="165" t="s">
        <v>18</v>
      </c>
      <c r="B33" s="166"/>
      <c r="C33" s="166"/>
      <c r="D33" s="166"/>
      <c r="E33" s="166"/>
      <c r="F33" s="166"/>
      <c r="G33" s="52">
        <f>IF(P33&gt;0,"Провери унос!",SUM(G6:G32))</f>
        <v>0</v>
      </c>
      <c r="H33" s="50">
        <f>IF(P33&gt;0,"Провери унос!",SUM(H6:H32))</f>
        <v>0</v>
      </c>
      <c r="K33" s="1" t="b">
        <f>ISNUMBER(H33)</f>
        <v>1</v>
      </c>
      <c r="P33" s="45">
        <f>SUM(P6:P32)</f>
        <v>0</v>
      </c>
    </row>
    <row r="34" spans="1:16" ht="42" customHeight="1" x14ac:dyDescent="0.2">
      <c r="A34" s="163" t="s">
        <v>61</v>
      </c>
      <c r="B34" s="164"/>
      <c r="C34" s="164"/>
      <c r="D34" s="164"/>
      <c r="E34" s="164"/>
      <c r="F34" s="164"/>
      <c r="G34" s="164"/>
      <c r="H34" s="164"/>
    </row>
    <row r="35" spans="1:16" ht="18" customHeight="1" x14ac:dyDescent="0.2">
      <c r="A35" s="160">
        <f>Пријава!C10</f>
        <v>0</v>
      </c>
      <c r="B35" s="160"/>
      <c r="D35" s="159" t="s">
        <v>19</v>
      </c>
      <c r="E35" s="159"/>
      <c r="F35" s="159"/>
      <c r="G35" s="173">
        <f>Пријава!C14</f>
        <v>0</v>
      </c>
      <c r="H35" s="173"/>
    </row>
    <row r="36" spans="1:16" ht="18" customHeight="1" x14ac:dyDescent="0.2">
      <c r="A36" s="162">
        <f>Пријава!A29</f>
        <v>0</v>
      </c>
      <c r="B36" s="162"/>
      <c r="C36" s="46"/>
      <c r="D36" s="159"/>
      <c r="E36" s="159"/>
      <c r="F36" s="159"/>
      <c r="G36" s="167">
        <f>Пријава!C15</f>
        <v>0</v>
      </c>
      <c r="H36" s="167"/>
    </row>
    <row r="37" spans="1:16" ht="24" customHeight="1" x14ac:dyDescent="0.2">
      <c r="A37" s="161"/>
      <c r="B37" s="161"/>
      <c r="C37" s="31"/>
      <c r="D37" s="159"/>
      <c r="E37" s="159"/>
      <c r="F37" s="159"/>
      <c r="G37" s="168"/>
      <c r="H37" s="168"/>
      <c r="I37" s="6"/>
    </row>
  </sheetData>
  <sheetProtection algorithmName="SHA-512" hashValue="eGBO8FpLqRhe9RIjqM1wmUUsHnVb5SdNQXO8jPBW1W/zjNU8pF7zt+HcyNQoO7+j5o/wtuN6ZUFDLTS2Ijd8FQ==" saltValue="bD90DlM/oJSvqNs4/Y0Rag==" spinCount="100000" sheet="1" selectLockedCells="1"/>
  <mergeCells count="15">
    <mergeCell ref="A1:F1"/>
    <mergeCell ref="G1:H1"/>
    <mergeCell ref="C3:H3"/>
    <mergeCell ref="D35:F37"/>
    <mergeCell ref="A35:B35"/>
    <mergeCell ref="A37:B37"/>
    <mergeCell ref="A36:B36"/>
    <mergeCell ref="A34:H34"/>
    <mergeCell ref="A33:F33"/>
    <mergeCell ref="G36:H36"/>
    <mergeCell ref="G37:H37"/>
    <mergeCell ref="A3:B3"/>
    <mergeCell ref="A4:H4"/>
    <mergeCell ref="A2:H2"/>
    <mergeCell ref="G35:H35"/>
  </mergeCells>
  <conditionalFormatting sqref="H6:H32">
    <cfRule type="containsText" dxfId="1" priority="2" stopIfTrue="1" operator="containsText" text="!">
      <formula>NOT(ISERROR(SEARCH("!",H6)))</formula>
    </cfRule>
  </conditionalFormatting>
  <conditionalFormatting sqref="H33">
    <cfRule type="containsText" dxfId="0" priority="1" stopIfTrue="1" operator="containsText" text="!">
      <formula>NOT(ISERROR(SEARCH("!",H33)))</formula>
    </cfRule>
  </conditionalFormatting>
  <dataValidations count="3">
    <dataValidation type="textLength" operator="lessThanOrEqual" allowBlank="1" showInputMessage="1" showErrorMessage="1" error="Могуће је унети највише 200 карактера!" sqref="B6:C32">
      <formula1>200</formula1>
    </dataValidation>
    <dataValidation type="decimal" operator="greaterThanOrEqual" allowBlank="1" showInputMessage="1" showErrorMessage="1" error="Могуће је унети само бројчану вредност!" sqref="F6:F32">
      <formula1>0.01</formula1>
    </dataValidation>
    <dataValidation type="textLength" operator="lessThanOrEqual" allowBlank="1" showInputMessage="1" showErrorMessage="1" error="Могуће је унети највише 10 карактера!" sqref="D6:D32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blackAndWhite="1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Упутство</vt:lpstr>
      <vt:lpstr>Пријава</vt:lpstr>
      <vt:lpstr>Списак опреме</vt:lpstr>
      <vt:lpstr>Пријава!Print_Area</vt:lpstr>
      <vt:lpstr>'Списак опреме'!Print_Area</vt:lpstr>
      <vt:lpstr>Упутство!Print_Area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Nenad Radosavljević</dc:creator>
  <cp:lastModifiedBy>Boban Milosavljevic</cp:lastModifiedBy>
  <cp:lastPrinted>2020-12-23T13:06:17Z</cp:lastPrinted>
  <dcterms:created xsi:type="dcterms:W3CDTF">2012-05-31T07:57:48Z</dcterms:created>
  <dcterms:modified xsi:type="dcterms:W3CDTF">2025-08-13T14:38:59Z</dcterms:modified>
</cp:coreProperties>
</file>