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BKP Dell\Documents\SAJT ya objavu\2025\Konkursi\Sumarstvo\"/>
    </mc:Choice>
  </mc:AlternateContent>
  <bookViews>
    <workbookView xWindow="0" yWindow="0" windowWidth="20490" windowHeight="7620" tabRatio="833"/>
  </bookViews>
  <sheets>
    <sheet name="Упутство" sheetId="47" r:id="rId1"/>
    <sheet name="Пријава" sheetId="1" r:id="rId2"/>
    <sheet name="Локације по ОГШ" sheetId="46" r:id="rId3"/>
    <sheet name="Локације по КО" sheetId="41" r:id="rId4"/>
    <sheet name="Извод из пројекта" sheetId="29" r:id="rId5"/>
  </sheets>
  <definedNames>
    <definedName name="_xlnm._FilterDatabase" localSheetId="3" hidden="1">'Локације по КО'!$B$105:$C$552</definedName>
    <definedName name="_xlnm._FilterDatabase" localSheetId="2" hidden="1">'Локације по ОГШ'!$AH$53:$AJ$152</definedName>
    <definedName name="_xlnm.Print_Area" localSheetId="4">'Извод из пројекта'!$A$1:$I$31,'Извод из пројекта'!$K$1:$S$31,'Извод из пројекта'!$U$1:$AC$31,'Извод из пројекта'!$AE$1:$AM$31,'Извод из пројекта'!$AO$1:$AW$31,'Извод из пројекта'!$AY$1:$BG$31,'Извод из пројекта'!$BI$1:$BQ$31,'Извод из пројекта'!$BS$1:$CA$31,'Извод из пројекта'!$CC$1:$CK$31,'Извод из пројекта'!$CM$1:$CU$31,'Извод из пројекта'!$CW$1:$DE$31,'Извод из пројекта'!$DG$1:$DO$31,'Извод из пројекта'!$DQ$1:$DY$31,'Извод из пројекта'!$EA$1:$EI$31,'Извод из пројекта'!$EK$1:$ES$31,'Извод из пројекта'!$EU$1:$FC$31,'Извод из пројекта'!$FE$1:$FM$31,'Извод из пројекта'!$FO$1:$FW$31,'Извод из пројекта'!$FY$1:$GG$31,'Извод из пројекта'!$GI$1:$GQ$31</definedName>
    <definedName name="_xlnm.Print_Area" localSheetId="3">'Локације по КО'!$A$1:$L$52</definedName>
    <definedName name="_xlnm.Print_Area" localSheetId="2">'Локације по ОГШ'!$A$1:$M$52,'Локације по ОГШ'!$AE$1:$AP$52</definedName>
    <definedName name="_xlnm.Print_Area" localSheetId="1">Пријава!$A$1:$F$35</definedName>
  </definedNames>
  <calcPr calcId="162913"/>
</workbook>
</file>

<file path=xl/calcChain.xml><?xml version="1.0" encoding="utf-8"?>
<calcChain xmlns="http://schemas.openxmlformats.org/spreadsheetml/2006/main">
  <c r="H9" i="41" l="1"/>
  <c r="H8" i="41"/>
  <c r="B34" i="1"/>
  <c r="AE51" i="46"/>
  <c r="L43" i="41"/>
  <c r="L73" i="29"/>
  <c r="L42" i="41"/>
  <c r="T42" i="41"/>
  <c r="L41" i="41"/>
  <c r="T41" i="41" s="1"/>
  <c r="L40" i="41"/>
  <c r="T40" i="41"/>
  <c r="L39" i="41"/>
  <c r="L69" i="29"/>
  <c r="L38" i="41"/>
  <c r="T38" i="41"/>
  <c r="L37" i="41"/>
  <c r="L67" i="29" s="1"/>
  <c r="L36" i="41"/>
  <c r="T36" i="41"/>
  <c r="L35" i="41"/>
  <c r="T35" i="41"/>
  <c r="L34" i="41"/>
  <c r="T34" i="41"/>
  <c r="L33" i="41"/>
  <c r="L63" i="29" s="1"/>
  <c r="L32" i="41"/>
  <c r="T32" i="41"/>
  <c r="L31" i="41"/>
  <c r="T31" i="41"/>
  <c r="L30" i="41"/>
  <c r="L29" i="41"/>
  <c r="T29" i="41" s="1"/>
  <c r="L28" i="41"/>
  <c r="T28" i="41" s="1"/>
  <c r="L27" i="41"/>
  <c r="T27" i="41" s="1"/>
  <c r="L26" i="41"/>
  <c r="T26" i="41" s="1"/>
  <c r="L25" i="41"/>
  <c r="T25" i="41" s="1"/>
  <c r="L24" i="41"/>
  <c r="T24" i="41" s="1"/>
  <c r="L23" i="41"/>
  <c r="T23" i="41"/>
  <c r="L22" i="41"/>
  <c r="T22" i="41" s="1"/>
  <c r="L21" i="41"/>
  <c r="T21" i="41" s="1"/>
  <c r="L20" i="41"/>
  <c r="T20" i="41" s="1"/>
  <c r="L19" i="41"/>
  <c r="T19" i="41"/>
  <c r="L18" i="41"/>
  <c r="T18" i="41" s="1"/>
  <c r="L17" i="41"/>
  <c r="T17" i="41" s="1"/>
  <c r="L16" i="41"/>
  <c r="T16" i="41" s="1"/>
  <c r="L15" i="41"/>
  <c r="T15" i="41"/>
  <c r="L14" i="41"/>
  <c r="T14" i="41" s="1"/>
  <c r="L13" i="41"/>
  <c r="T13" i="41" s="1"/>
  <c r="L12" i="41"/>
  <c r="T12" i="41" s="1"/>
  <c r="L11" i="41"/>
  <c r="T11" i="41"/>
  <c r="L10" i="41"/>
  <c r="T10" i="41" s="1"/>
  <c r="AP43" i="46"/>
  <c r="AX43" i="46" s="1"/>
  <c r="AP42" i="46"/>
  <c r="AX42" i="46" s="1"/>
  <c r="AP41" i="46"/>
  <c r="AP40" i="46"/>
  <c r="AX40" i="46"/>
  <c r="AP39" i="46"/>
  <c r="AP38" i="46"/>
  <c r="AX38" i="46" s="1"/>
  <c r="AP37" i="46"/>
  <c r="AP36" i="46"/>
  <c r="AX36" i="46"/>
  <c r="AP35" i="46"/>
  <c r="AX35" i="46"/>
  <c r="AP34" i="46"/>
  <c r="AX34" i="46"/>
  <c r="AP33" i="46"/>
  <c r="AP32" i="46"/>
  <c r="AX32" i="46" s="1"/>
  <c r="AP31" i="46"/>
  <c r="AX31" i="46"/>
  <c r="AP30" i="46"/>
  <c r="AX30" i="46" s="1"/>
  <c r="AP29" i="46"/>
  <c r="AP28" i="46"/>
  <c r="AX28" i="46" s="1"/>
  <c r="AP27" i="46"/>
  <c r="AX27" i="46"/>
  <c r="AP26" i="46"/>
  <c r="AX26" i="46"/>
  <c r="AP25" i="46"/>
  <c r="AP24" i="46"/>
  <c r="AX24" i="46" s="1"/>
  <c r="AP23" i="46"/>
  <c r="AX23" i="46" s="1"/>
  <c r="AP22" i="46"/>
  <c r="AX22" i="46"/>
  <c r="AP21" i="46"/>
  <c r="AP20" i="46"/>
  <c r="AX20" i="46"/>
  <c r="AP19" i="46"/>
  <c r="AX19" i="46" s="1"/>
  <c r="AP18" i="46"/>
  <c r="AX18" i="46"/>
  <c r="AP17" i="46"/>
  <c r="AP16" i="46"/>
  <c r="AX16" i="46" s="1"/>
  <c r="AP15" i="46"/>
  <c r="AX15" i="46" s="1"/>
  <c r="AP14" i="46"/>
  <c r="AX14" i="46" s="1"/>
  <c r="AP13" i="46"/>
  <c r="AP12" i="46"/>
  <c r="AX12" i="46"/>
  <c r="AP11" i="46"/>
  <c r="AX11" i="46"/>
  <c r="AP10" i="46"/>
  <c r="AX10" i="46" s="1"/>
  <c r="AP9" i="46"/>
  <c r="AP8" i="46"/>
  <c r="AX8" i="46"/>
  <c r="M43" i="46"/>
  <c r="U43" i="46" s="1"/>
  <c r="M42" i="46"/>
  <c r="U42" i="46" s="1"/>
  <c r="M41" i="46"/>
  <c r="U41" i="46" s="1"/>
  <c r="M40" i="46"/>
  <c r="U40" i="46"/>
  <c r="M39" i="46"/>
  <c r="U39" i="46" s="1"/>
  <c r="M38" i="46"/>
  <c r="U38" i="46" s="1"/>
  <c r="M37" i="46"/>
  <c r="U37" i="46" s="1"/>
  <c r="M36" i="46"/>
  <c r="U36" i="46"/>
  <c r="M35" i="46"/>
  <c r="U35" i="46" s="1"/>
  <c r="M34" i="46"/>
  <c r="U34" i="46" s="1"/>
  <c r="M33" i="46"/>
  <c r="U33" i="46" s="1"/>
  <c r="M32" i="46"/>
  <c r="U32" i="46"/>
  <c r="M31" i="46"/>
  <c r="U31" i="46" s="1"/>
  <c r="M30" i="46"/>
  <c r="U30" i="46" s="1"/>
  <c r="M29" i="46"/>
  <c r="U29" i="46"/>
  <c r="M28" i="46"/>
  <c r="U28" i="46"/>
  <c r="M27" i="46"/>
  <c r="U27" i="46" s="1"/>
  <c r="M26" i="46"/>
  <c r="U26" i="46" s="1"/>
  <c r="M25" i="46"/>
  <c r="U25" i="46"/>
  <c r="M24" i="46"/>
  <c r="U24" i="46"/>
  <c r="M23" i="46"/>
  <c r="U23" i="46" s="1"/>
  <c r="M22" i="46"/>
  <c r="U22" i="46" s="1"/>
  <c r="M21" i="46"/>
  <c r="U21" i="46"/>
  <c r="M20" i="46"/>
  <c r="U20" i="46"/>
  <c r="M19" i="46"/>
  <c r="U19" i="46" s="1"/>
  <c r="M18" i="46"/>
  <c r="U18" i="46" s="1"/>
  <c r="M17" i="46"/>
  <c r="U17" i="46"/>
  <c r="M16" i="46"/>
  <c r="U16" i="46"/>
  <c r="M15" i="46"/>
  <c r="U15" i="46" s="1"/>
  <c r="M14" i="46"/>
  <c r="U14" i="46" s="1"/>
  <c r="M13" i="46"/>
  <c r="U13" i="46"/>
  <c r="M12" i="46"/>
  <c r="U12" i="46"/>
  <c r="M9" i="46"/>
  <c r="U9" i="46" s="1"/>
  <c r="I9" i="46"/>
  <c r="I11" i="46"/>
  <c r="C43" i="1"/>
  <c r="D43" i="1" s="1"/>
  <c r="I8" i="46"/>
  <c r="A8" i="46"/>
  <c r="H11" i="41"/>
  <c r="J47" i="46"/>
  <c r="J46" i="46"/>
  <c r="J45" i="46"/>
  <c r="I45" i="46"/>
  <c r="J44" i="46"/>
  <c r="N9" i="41"/>
  <c r="P9" i="41" s="1"/>
  <c r="R9" i="41" s="1"/>
  <c r="N10" i="41"/>
  <c r="P10" i="41"/>
  <c r="N11" i="41"/>
  <c r="P11" i="41" s="1"/>
  <c r="R11" i="41" s="1"/>
  <c r="O11" i="41"/>
  <c r="N12" i="41"/>
  <c r="P12" i="41" s="1"/>
  <c r="R12" i="41" s="1"/>
  <c r="N13" i="41"/>
  <c r="P13" i="41"/>
  <c r="O13" i="41"/>
  <c r="N14" i="41"/>
  <c r="P14" i="41" s="1"/>
  <c r="R14" i="41" s="1"/>
  <c r="N15" i="41"/>
  <c r="P15" i="41" s="1"/>
  <c r="N16" i="41"/>
  <c r="P16" i="41"/>
  <c r="O16" i="41"/>
  <c r="N17" i="41"/>
  <c r="O17" i="41"/>
  <c r="N18" i="41"/>
  <c r="P18" i="41"/>
  <c r="O18" i="41"/>
  <c r="N19" i="41"/>
  <c r="P19" i="41"/>
  <c r="O19" i="41"/>
  <c r="Q19" i="41" s="1"/>
  <c r="R19" i="41" s="1"/>
  <c r="N20" i="41"/>
  <c r="P20" i="41"/>
  <c r="O20" i="41"/>
  <c r="N21" i="41"/>
  <c r="O21" i="41"/>
  <c r="Q21" i="41" s="1"/>
  <c r="N22" i="41"/>
  <c r="O22" i="41"/>
  <c r="Q22" i="41"/>
  <c r="N23" i="41"/>
  <c r="O23" i="41"/>
  <c r="N24" i="41"/>
  <c r="P24" i="41"/>
  <c r="O24" i="41"/>
  <c r="N25" i="41"/>
  <c r="O25" i="41"/>
  <c r="N26" i="41"/>
  <c r="P26" i="41" s="1"/>
  <c r="O26" i="41"/>
  <c r="N27" i="41"/>
  <c r="O27" i="41"/>
  <c r="N28" i="41"/>
  <c r="P28" i="41" s="1"/>
  <c r="R28" i="41" s="1"/>
  <c r="O28" i="41"/>
  <c r="N29" i="41"/>
  <c r="P29" i="41" s="1"/>
  <c r="R29" i="41" s="1"/>
  <c r="O29" i="41"/>
  <c r="N30" i="41"/>
  <c r="Q30" i="41" s="1"/>
  <c r="R30" i="41" s="1"/>
  <c r="O30" i="41"/>
  <c r="N31" i="41"/>
  <c r="P31" i="41"/>
  <c r="O31" i="41"/>
  <c r="N32" i="41"/>
  <c r="P32" i="41"/>
  <c r="O32" i="41"/>
  <c r="N33" i="41"/>
  <c r="O33" i="41"/>
  <c r="N34" i="41"/>
  <c r="P34" i="41"/>
  <c r="R34" i="41" s="1"/>
  <c r="O34" i="41"/>
  <c r="N35" i="41"/>
  <c r="O35" i="41"/>
  <c r="N36" i="41"/>
  <c r="Q36" i="41" s="1"/>
  <c r="O36" i="41"/>
  <c r="N37" i="41"/>
  <c r="P37" i="41" s="1"/>
  <c r="R37" i="41" s="1"/>
  <c r="O37" i="41"/>
  <c r="N38" i="41"/>
  <c r="O38" i="41"/>
  <c r="N39" i="41"/>
  <c r="P39" i="41" s="1"/>
  <c r="R39" i="41" s="1"/>
  <c r="O39" i="41"/>
  <c r="N40" i="41"/>
  <c r="P40" i="41" s="1"/>
  <c r="O40" i="41"/>
  <c r="N41" i="41"/>
  <c r="O41" i="41"/>
  <c r="N42" i="41"/>
  <c r="Q42" i="41" s="1"/>
  <c r="R42" i="41" s="1"/>
  <c r="P42" i="41"/>
  <c r="O42" i="41"/>
  <c r="N43" i="41"/>
  <c r="P43" i="41"/>
  <c r="O43" i="41"/>
  <c r="J46" i="41"/>
  <c r="I46" i="41" s="1"/>
  <c r="K46" i="41"/>
  <c r="AN46" i="46"/>
  <c r="AO46" i="46"/>
  <c r="D61" i="41"/>
  <c r="C68" i="1"/>
  <c r="E68" i="1" s="1"/>
  <c r="T30" i="41"/>
  <c r="K43" i="41"/>
  <c r="K73" i="29"/>
  <c r="K42" i="41"/>
  <c r="K72" i="29" s="1"/>
  <c r="K41" i="41"/>
  <c r="K71" i="29"/>
  <c r="K40" i="41"/>
  <c r="K70" i="29" s="1"/>
  <c r="K39" i="41"/>
  <c r="K69" i="29"/>
  <c r="K38" i="41"/>
  <c r="K68" i="29" s="1"/>
  <c r="K37" i="41"/>
  <c r="K67" i="29"/>
  <c r="K36" i="41"/>
  <c r="K66" i="29" s="1"/>
  <c r="K35" i="41"/>
  <c r="K65" i="29"/>
  <c r="K34" i="41"/>
  <c r="K64" i="29" s="1"/>
  <c r="K33" i="41"/>
  <c r="K63" i="29"/>
  <c r="K32" i="41"/>
  <c r="K62" i="29" s="1"/>
  <c r="K31" i="41"/>
  <c r="K30" i="41"/>
  <c r="K29" i="41"/>
  <c r="K28" i="41"/>
  <c r="K27" i="41"/>
  <c r="K26" i="41"/>
  <c r="K25" i="41"/>
  <c r="K24" i="41"/>
  <c r="K23" i="41"/>
  <c r="K22" i="41"/>
  <c r="K21" i="41"/>
  <c r="K20" i="41"/>
  <c r="K19" i="41"/>
  <c r="K18" i="41"/>
  <c r="K17" i="41"/>
  <c r="K16" i="41"/>
  <c r="K15" i="41"/>
  <c r="K14" i="41"/>
  <c r="K13" i="41"/>
  <c r="K12" i="41"/>
  <c r="K11" i="41"/>
  <c r="K10" i="41"/>
  <c r="K9" i="41"/>
  <c r="L9" i="41"/>
  <c r="T9" i="41" s="1"/>
  <c r="AO43" i="46"/>
  <c r="AO42" i="46"/>
  <c r="AO41" i="46"/>
  <c r="AO40" i="46"/>
  <c r="AO39" i="46"/>
  <c r="AO38" i="46"/>
  <c r="AO37" i="46"/>
  <c r="AO36" i="46"/>
  <c r="AO35" i="46"/>
  <c r="AO34" i="46"/>
  <c r="AO33" i="46"/>
  <c r="AO32" i="46"/>
  <c r="AO31" i="46"/>
  <c r="AO30" i="46"/>
  <c r="AO29" i="46"/>
  <c r="AO28" i="46"/>
  <c r="AO27" i="46"/>
  <c r="AO26" i="46"/>
  <c r="AO25" i="46"/>
  <c r="AO24" i="46"/>
  <c r="AO23" i="46"/>
  <c r="AO22" i="46"/>
  <c r="AO21" i="46"/>
  <c r="AO20" i="46"/>
  <c r="AO19" i="46"/>
  <c r="AO18" i="46"/>
  <c r="AO17" i="46"/>
  <c r="AO16" i="46"/>
  <c r="AO15" i="46"/>
  <c r="AO14" i="46"/>
  <c r="AO13" i="46"/>
  <c r="AO12" i="46"/>
  <c r="AO11" i="46"/>
  <c r="AO10" i="46"/>
  <c r="AO9" i="46"/>
  <c r="L43" i="46"/>
  <c r="L42" i="46"/>
  <c r="L41" i="46"/>
  <c r="L40" i="46"/>
  <c r="L39" i="46"/>
  <c r="L38" i="46"/>
  <c r="L37" i="46"/>
  <c r="L36" i="46"/>
  <c r="L35" i="46"/>
  <c r="L34" i="46"/>
  <c r="L33" i="46"/>
  <c r="L32" i="46"/>
  <c r="L31" i="46"/>
  <c r="L30" i="46"/>
  <c r="L29" i="46"/>
  <c r="L28" i="46"/>
  <c r="L27" i="46"/>
  <c r="L26" i="46"/>
  <c r="L25" i="46"/>
  <c r="L24" i="46"/>
  <c r="L23" i="46"/>
  <c r="L22" i="46"/>
  <c r="L21" i="46"/>
  <c r="L20" i="46"/>
  <c r="L19" i="46"/>
  <c r="L18" i="46"/>
  <c r="L17" i="46"/>
  <c r="L16" i="46"/>
  <c r="L15" i="46"/>
  <c r="L14" i="46"/>
  <c r="L13" i="46"/>
  <c r="L12" i="46"/>
  <c r="L11" i="46"/>
  <c r="L10" i="46"/>
  <c r="L8" i="46"/>
  <c r="L9" i="46"/>
  <c r="AX41" i="46"/>
  <c r="AX39" i="46"/>
  <c r="AX37" i="46"/>
  <c r="AX33" i="46"/>
  <c r="AX29" i="46"/>
  <c r="AX25" i="46"/>
  <c r="AX21" i="46"/>
  <c r="AX17" i="46"/>
  <c r="AX13" i="46"/>
  <c r="AX9" i="46"/>
  <c r="I24" i="46"/>
  <c r="I23" i="46"/>
  <c r="A23" i="46"/>
  <c r="I22" i="46"/>
  <c r="A22" i="46" s="1"/>
  <c r="I21" i="46"/>
  <c r="I20" i="46"/>
  <c r="A20" i="46"/>
  <c r="I19" i="46"/>
  <c r="A19" i="46" s="1"/>
  <c r="I18" i="46"/>
  <c r="A18" i="46"/>
  <c r="I17" i="46"/>
  <c r="A17" i="46" s="1"/>
  <c r="I16" i="46"/>
  <c r="A16" i="46"/>
  <c r="I15" i="46"/>
  <c r="A15" i="46" s="1"/>
  <c r="I14" i="46"/>
  <c r="A14" i="46"/>
  <c r="I13" i="46"/>
  <c r="I12" i="46"/>
  <c r="I10" i="46"/>
  <c r="I46" i="46"/>
  <c r="A9" i="46"/>
  <c r="I44" i="46"/>
  <c r="E15" i="46"/>
  <c r="E19" i="46"/>
  <c r="E23" i="46"/>
  <c r="E25" i="46"/>
  <c r="I25" i="46"/>
  <c r="A9" i="41"/>
  <c r="A39" i="29" s="1"/>
  <c r="A8" i="41"/>
  <c r="AL8" i="46"/>
  <c r="AE8" i="46"/>
  <c r="E43" i="46"/>
  <c r="E42" i="46"/>
  <c r="E41" i="46"/>
  <c r="E40" i="46"/>
  <c r="E39" i="46"/>
  <c r="E38" i="46"/>
  <c r="E37" i="46"/>
  <c r="E36" i="46"/>
  <c r="E35" i="46"/>
  <c r="E34" i="46"/>
  <c r="E33" i="46"/>
  <c r="E32" i="46"/>
  <c r="E31" i="46"/>
  <c r="E30" i="46"/>
  <c r="E29" i="46"/>
  <c r="E28" i="46"/>
  <c r="E27" i="46"/>
  <c r="E26" i="46"/>
  <c r="C8" i="46"/>
  <c r="E8" i="46"/>
  <c r="M8" i="46"/>
  <c r="U8" i="46" s="1"/>
  <c r="C9" i="46"/>
  <c r="E9" i="46"/>
  <c r="C10" i="46"/>
  <c r="E10" i="46"/>
  <c r="C11" i="46"/>
  <c r="E11" i="46"/>
  <c r="C12" i="46"/>
  <c r="E12" i="46"/>
  <c r="C13" i="46"/>
  <c r="E13" i="46"/>
  <c r="C14" i="46"/>
  <c r="E14" i="46"/>
  <c r="C15" i="46"/>
  <c r="C16" i="46"/>
  <c r="E16" i="46"/>
  <c r="C17" i="46"/>
  <c r="E17" i="46"/>
  <c r="C18" i="46"/>
  <c r="E18" i="46"/>
  <c r="C19" i="46"/>
  <c r="C20" i="46"/>
  <c r="E20" i="46"/>
  <c r="C21" i="46"/>
  <c r="E21" i="46"/>
  <c r="C22" i="46"/>
  <c r="E22" i="46"/>
  <c r="C23" i="46"/>
  <c r="C24" i="46"/>
  <c r="E24" i="46"/>
  <c r="C25" i="46"/>
  <c r="C26" i="46"/>
  <c r="C27" i="46"/>
  <c r="C28" i="46"/>
  <c r="C29" i="46"/>
  <c r="C30" i="46"/>
  <c r="C31" i="46"/>
  <c r="C32" i="46"/>
  <c r="C33" i="46"/>
  <c r="C34" i="46"/>
  <c r="C35" i="46"/>
  <c r="C36" i="46"/>
  <c r="C37" i="46"/>
  <c r="C38" i="46"/>
  <c r="C39" i="46"/>
  <c r="C40" i="46"/>
  <c r="C41" i="46"/>
  <c r="C42" i="46"/>
  <c r="C43" i="46"/>
  <c r="AG43" i="46"/>
  <c r="AG42" i="46"/>
  <c r="AG41" i="46"/>
  <c r="AG40" i="46"/>
  <c r="AG39" i="46"/>
  <c r="AG38" i="46"/>
  <c r="AG37" i="46"/>
  <c r="AG36" i="46"/>
  <c r="AG35" i="46"/>
  <c r="AG34" i="46"/>
  <c r="AG33" i="46"/>
  <c r="AG32" i="46"/>
  <c r="AG31" i="46"/>
  <c r="AG30" i="46"/>
  <c r="AG29" i="46"/>
  <c r="AG28" i="46"/>
  <c r="AG27" i="46"/>
  <c r="AG26" i="46"/>
  <c r="AG25" i="46"/>
  <c r="AG24" i="46"/>
  <c r="AG23" i="46"/>
  <c r="AG22" i="46"/>
  <c r="AG21" i="46"/>
  <c r="AG20" i="46"/>
  <c r="AG19" i="46"/>
  <c r="AG18" i="46"/>
  <c r="AG17" i="46"/>
  <c r="AG16" i="46"/>
  <c r="AG15" i="46"/>
  <c r="AG14" i="46"/>
  <c r="AG13" i="46"/>
  <c r="AG12" i="46"/>
  <c r="AG11" i="46"/>
  <c r="AG10" i="46"/>
  <c r="AG9" i="46"/>
  <c r="AG8" i="46"/>
  <c r="K4" i="41"/>
  <c r="AL17" i="46"/>
  <c r="AE17" i="46"/>
  <c r="AL16" i="46"/>
  <c r="AE16" i="46"/>
  <c r="AL15" i="46"/>
  <c r="AL14" i="46"/>
  <c r="AE14" i="46" s="1"/>
  <c r="AL13" i="46"/>
  <c r="AE13" i="46"/>
  <c r="AL12" i="46"/>
  <c r="AL48" i="46" s="1"/>
  <c r="AL11" i="46"/>
  <c r="AE11" i="46" s="1"/>
  <c r="AL10" i="46"/>
  <c r="AE10" i="46" s="1"/>
  <c r="AL9" i="46"/>
  <c r="K47" i="41"/>
  <c r="J47" i="41"/>
  <c r="I47" i="41"/>
  <c r="K45" i="41"/>
  <c r="J45" i="41"/>
  <c r="I45" i="41" s="1"/>
  <c r="I48" i="41" s="1"/>
  <c r="K44" i="41"/>
  <c r="J44" i="41"/>
  <c r="I44" i="41"/>
  <c r="K8" i="41"/>
  <c r="L8" i="41"/>
  <c r="T8" i="41" s="1"/>
  <c r="I51" i="41"/>
  <c r="I50" i="41"/>
  <c r="A50" i="41"/>
  <c r="AO47" i="46"/>
  <c r="AN47" i="46"/>
  <c r="AL47" i="46" s="1"/>
  <c r="AP47" i="46"/>
  <c r="AO45" i="46"/>
  <c r="AN45" i="46"/>
  <c r="AL45" i="46" s="1"/>
  <c r="AO8" i="46"/>
  <c r="AO44" i="46"/>
  <c r="AN44" i="46"/>
  <c r="AM44" i="46" s="1"/>
  <c r="AM51" i="46"/>
  <c r="AM50" i="46"/>
  <c r="AE50" i="46"/>
  <c r="J51" i="46"/>
  <c r="J50" i="46"/>
  <c r="A50" i="46"/>
  <c r="AJ3" i="46"/>
  <c r="GK73" i="29"/>
  <c r="GJ73" i="29"/>
  <c r="GI73" i="29"/>
  <c r="GA73" i="29"/>
  <c r="FZ73" i="29"/>
  <c r="FY73" i="29"/>
  <c r="GK72" i="29"/>
  <c r="GJ72" i="29"/>
  <c r="GI72" i="29"/>
  <c r="GA72" i="29"/>
  <c r="FZ72" i="29"/>
  <c r="FY72" i="29"/>
  <c r="GK71" i="29"/>
  <c r="GJ71" i="29"/>
  <c r="GI71" i="29"/>
  <c r="GA71" i="29"/>
  <c r="FZ71" i="29"/>
  <c r="FY71" i="29"/>
  <c r="GK70" i="29"/>
  <c r="GJ70" i="29"/>
  <c r="GI70" i="29"/>
  <c r="GA70" i="29"/>
  <c r="FZ70" i="29"/>
  <c r="FY70" i="29"/>
  <c r="GK69" i="29"/>
  <c r="GJ69" i="29"/>
  <c r="GI69" i="29"/>
  <c r="GA69" i="29"/>
  <c r="FZ69" i="29"/>
  <c r="FY69" i="29"/>
  <c r="GK68" i="29"/>
  <c r="GJ68" i="29"/>
  <c r="GI68" i="29"/>
  <c r="GA68" i="29"/>
  <c r="FZ68" i="29"/>
  <c r="FY68" i="29"/>
  <c r="GK67" i="29"/>
  <c r="GJ67" i="29"/>
  <c r="GI67" i="29"/>
  <c r="GA67" i="29"/>
  <c r="FZ67" i="29"/>
  <c r="FY67" i="29"/>
  <c r="GK66" i="29"/>
  <c r="GJ66" i="29"/>
  <c r="GI66" i="29"/>
  <c r="GA66" i="29"/>
  <c r="FZ66" i="29"/>
  <c r="FY66" i="29"/>
  <c r="GK65" i="29"/>
  <c r="GJ65" i="29"/>
  <c r="GI65" i="29"/>
  <c r="GA65" i="29"/>
  <c r="FZ65" i="29"/>
  <c r="FY65" i="29"/>
  <c r="GK64" i="29"/>
  <c r="GJ64" i="29"/>
  <c r="GI64" i="29"/>
  <c r="GA64" i="29"/>
  <c r="FZ64" i="29"/>
  <c r="FY64" i="29"/>
  <c r="GK63" i="29"/>
  <c r="GJ63" i="29"/>
  <c r="GI63" i="29"/>
  <c r="GA63" i="29"/>
  <c r="FZ63" i="29"/>
  <c r="FY63" i="29"/>
  <c r="GK62" i="29"/>
  <c r="GJ62" i="29"/>
  <c r="GI62" i="29"/>
  <c r="GA62" i="29"/>
  <c r="FZ62" i="29"/>
  <c r="FY62" i="29"/>
  <c r="GL27" i="29"/>
  <c r="GB27" i="29"/>
  <c r="GN18" i="29"/>
  <c r="GD18" i="29"/>
  <c r="GN17" i="29"/>
  <c r="GD17" i="29"/>
  <c r="GN16" i="29"/>
  <c r="GD16" i="29"/>
  <c r="GN15" i="29"/>
  <c r="GN19" i="29" s="1"/>
  <c r="GD15" i="29"/>
  <c r="GD19" i="29"/>
  <c r="GN14" i="29"/>
  <c r="GM14" i="29"/>
  <c r="GD14" i="29"/>
  <c r="GC14" i="29"/>
  <c r="GM8" i="29"/>
  <c r="GC8" i="29"/>
  <c r="FQ73" i="29"/>
  <c r="FP73" i="29"/>
  <c r="FO73" i="29"/>
  <c r="FQ72" i="29"/>
  <c r="FP72" i="29"/>
  <c r="FO72" i="29"/>
  <c r="FQ71" i="29"/>
  <c r="FP71" i="29"/>
  <c r="FO71" i="29"/>
  <c r="FQ70" i="29"/>
  <c r="FP70" i="29"/>
  <c r="FO70" i="29"/>
  <c r="FQ69" i="29"/>
  <c r="FP69" i="29"/>
  <c r="FO69" i="29"/>
  <c r="FQ68" i="29"/>
  <c r="FP68" i="29"/>
  <c r="FO68" i="29"/>
  <c r="FQ67" i="29"/>
  <c r="FP67" i="29"/>
  <c r="FO67" i="29"/>
  <c r="FQ66" i="29"/>
  <c r="FP66" i="29"/>
  <c r="FO66" i="29"/>
  <c r="FQ65" i="29"/>
  <c r="FP65" i="29"/>
  <c r="FO65" i="29"/>
  <c r="FQ64" i="29"/>
  <c r="FP64" i="29"/>
  <c r="FO64" i="29"/>
  <c r="FQ63" i="29"/>
  <c r="FP63" i="29"/>
  <c r="FO63" i="29"/>
  <c r="FQ62" i="29"/>
  <c r="FP62" i="29"/>
  <c r="FO62" i="29"/>
  <c r="FR27" i="29"/>
  <c r="FT18" i="29"/>
  <c r="FT17" i="29"/>
  <c r="FT16" i="29"/>
  <c r="FT15" i="29"/>
  <c r="FT19" i="29"/>
  <c r="FT14" i="29"/>
  <c r="FS14" i="29"/>
  <c r="FS8" i="29"/>
  <c r="FG73" i="29"/>
  <c r="FF73" i="29"/>
  <c r="FE73" i="29"/>
  <c r="EW73" i="29"/>
  <c r="EV73" i="29"/>
  <c r="EU73" i="29"/>
  <c r="EM73" i="29"/>
  <c r="EL73" i="29"/>
  <c r="EK73" i="29"/>
  <c r="EC73" i="29"/>
  <c r="EB73" i="29"/>
  <c r="EA73" i="29"/>
  <c r="FG72" i="29"/>
  <c r="FF72" i="29"/>
  <c r="FE72" i="29"/>
  <c r="EW72" i="29"/>
  <c r="EV72" i="29"/>
  <c r="EU72" i="29"/>
  <c r="EM72" i="29"/>
  <c r="EL72" i="29"/>
  <c r="EK72" i="29"/>
  <c r="EC72" i="29"/>
  <c r="EB72" i="29"/>
  <c r="EA72" i="29"/>
  <c r="FG71" i="29"/>
  <c r="FF71" i="29"/>
  <c r="FE71" i="29"/>
  <c r="EW71" i="29"/>
  <c r="EV71" i="29"/>
  <c r="EU71" i="29"/>
  <c r="EM71" i="29"/>
  <c r="EL71" i="29"/>
  <c r="EK71" i="29"/>
  <c r="EC71" i="29"/>
  <c r="EB71" i="29"/>
  <c r="EA71" i="29"/>
  <c r="FG70" i="29"/>
  <c r="FF70" i="29"/>
  <c r="FE70" i="29"/>
  <c r="EW70" i="29"/>
  <c r="EV70" i="29"/>
  <c r="EU70" i="29"/>
  <c r="EM70" i="29"/>
  <c r="EL70" i="29"/>
  <c r="EK70" i="29"/>
  <c r="EC70" i="29"/>
  <c r="EB70" i="29"/>
  <c r="EA70" i="29"/>
  <c r="FG69" i="29"/>
  <c r="FF69" i="29"/>
  <c r="FE69" i="29"/>
  <c r="EW69" i="29"/>
  <c r="EV69" i="29"/>
  <c r="EU69" i="29"/>
  <c r="EM69" i="29"/>
  <c r="EL69" i="29"/>
  <c r="EK69" i="29"/>
  <c r="EC69" i="29"/>
  <c r="EB69" i="29"/>
  <c r="EA69" i="29"/>
  <c r="FG68" i="29"/>
  <c r="FF68" i="29"/>
  <c r="FE68" i="29"/>
  <c r="EW68" i="29"/>
  <c r="EV68" i="29"/>
  <c r="EU68" i="29"/>
  <c r="EM68" i="29"/>
  <c r="EL68" i="29"/>
  <c r="EK68" i="29"/>
  <c r="EC68" i="29"/>
  <c r="EB68" i="29"/>
  <c r="EA68" i="29"/>
  <c r="FG67" i="29"/>
  <c r="FF67" i="29"/>
  <c r="FE67" i="29"/>
  <c r="EW67" i="29"/>
  <c r="EV67" i="29"/>
  <c r="EU67" i="29"/>
  <c r="EM67" i="29"/>
  <c r="EL67" i="29"/>
  <c r="EK67" i="29"/>
  <c r="EC67" i="29"/>
  <c r="EB67" i="29"/>
  <c r="EA67" i="29"/>
  <c r="FG66" i="29"/>
  <c r="FF66" i="29"/>
  <c r="FE66" i="29"/>
  <c r="EW66" i="29"/>
  <c r="EV66" i="29"/>
  <c r="EU66" i="29"/>
  <c r="EM66" i="29"/>
  <c r="EL66" i="29"/>
  <c r="EK66" i="29"/>
  <c r="EC66" i="29"/>
  <c r="EB66" i="29"/>
  <c r="EA66" i="29"/>
  <c r="FG65" i="29"/>
  <c r="FF65" i="29"/>
  <c r="FE65" i="29"/>
  <c r="EW65" i="29"/>
  <c r="EV65" i="29"/>
  <c r="EU65" i="29"/>
  <c r="EM65" i="29"/>
  <c r="EL65" i="29"/>
  <c r="EK65" i="29"/>
  <c r="EC65" i="29"/>
  <c r="EB65" i="29"/>
  <c r="EA65" i="29"/>
  <c r="FG64" i="29"/>
  <c r="FF64" i="29"/>
  <c r="FE64" i="29"/>
  <c r="EW64" i="29"/>
  <c r="EV64" i="29"/>
  <c r="EU64" i="29"/>
  <c r="EM64" i="29"/>
  <c r="EL64" i="29"/>
  <c r="EK64" i="29"/>
  <c r="EC64" i="29"/>
  <c r="EB64" i="29"/>
  <c r="EA64" i="29"/>
  <c r="FG63" i="29"/>
  <c r="FF63" i="29"/>
  <c r="FE63" i="29"/>
  <c r="EW63" i="29"/>
  <c r="EV63" i="29"/>
  <c r="EU63" i="29"/>
  <c r="EM63" i="29"/>
  <c r="EL63" i="29"/>
  <c r="EK63" i="29"/>
  <c r="EC63" i="29"/>
  <c r="EB63" i="29"/>
  <c r="EA63" i="29"/>
  <c r="FG62" i="29"/>
  <c r="FF62" i="29"/>
  <c r="FE62" i="29"/>
  <c r="EW62" i="29"/>
  <c r="EV62" i="29"/>
  <c r="EU62" i="29"/>
  <c r="EM62" i="29"/>
  <c r="EL62" i="29"/>
  <c r="EK62" i="29"/>
  <c r="EC62" i="29"/>
  <c r="EB62" i="29"/>
  <c r="EA62" i="29"/>
  <c r="FH27" i="29"/>
  <c r="EX27" i="29"/>
  <c r="EN27" i="29"/>
  <c r="ED27" i="29"/>
  <c r="FJ18" i="29"/>
  <c r="EZ18" i="29"/>
  <c r="EP18" i="29"/>
  <c r="EF18" i="29"/>
  <c r="FJ17" i="29"/>
  <c r="EZ17" i="29"/>
  <c r="EP17" i="29"/>
  <c r="EF17" i="29"/>
  <c r="FJ16" i="29"/>
  <c r="EZ16" i="29"/>
  <c r="EP16" i="29"/>
  <c r="EF16" i="29"/>
  <c r="FJ15" i="29"/>
  <c r="FJ19" i="29" s="1"/>
  <c r="EZ15" i="29"/>
  <c r="EZ19" i="29" s="1"/>
  <c r="EP15" i="29"/>
  <c r="EP19" i="29"/>
  <c r="EF15" i="29"/>
  <c r="EF19" i="29"/>
  <c r="FJ14" i="29"/>
  <c r="FI14" i="29"/>
  <c r="EZ14" i="29"/>
  <c r="EY14" i="29"/>
  <c r="EP14" i="29"/>
  <c r="EO14" i="29"/>
  <c r="EF14" i="29"/>
  <c r="EE14" i="29"/>
  <c r="FI8" i="29"/>
  <c r="EY8" i="29"/>
  <c r="EO8" i="29"/>
  <c r="EE8" i="29"/>
  <c r="DS73" i="29"/>
  <c r="DR73" i="29"/>
  <c r="DQ73" i="29"/>
  <c r="DI73" i="29"/>
  <c r="DH73" i="29"/>
  <c r="DG73" i="29"/>
  <c r="CY73" i="29"/>
  <c r="CX73" i="29"/>
  <c r="CW73" i="29"/>
  <c r="CO73" i="29"/>
  <c r="CN73" i="29"/>
  <c r="CM73" i="29"/>
  <c r="DS72" i="29"/>
  <c r="DR72" i="29"/>
  <c r="DQ72" i="29"/>
  <c r="DI72" i="29"/>
  <c r="DH72" i="29"/>
  <c r="DG72" i="29"/>
  <c r="CY72" i="29"/>
  <c r="CX72" i="29"/>
  <c r="CW72" i="29"/>
  <c r="CO72" i="29"/>
  <c r="CN72" i="29"/>
  <c r="CM72" i="29"/>
  <c r="DS71" i="29"/>
  <c r="DR71" i="29"/>
  <c r="DQ71" i="29"/>
  <c r="DI71" i="29"/>
  <c r="DH71" i="29"/>
  <c r="DG71" i="29"/>
  <c r="CY71" i="29"/>
  <c r="CX71" i="29"/>
  <c r="CW71" i="29"/>
  <c r="CO71" i="29"/>
  <c r="CN71" i="29"/>
  <c r="CM71" i="29"/>
  <c r="DS70" i="29"/>
  <c r="DR70" i="29"/>
  <c r="DQ70" i="29"/>
  <c r="DI70" i="29"/>
  <c r="DH70" i="29"/>
  <c r="DG70" i="29"/>
  <c r="CY70" i="29"/>
  <c r="CX70" i="29"/>
  <c r="CW70" i="29"/>
  <c r="CO70" i="29"/>
  <c r="CN70" i="29"/>
  <c r="CM70" i="29"/>
  <c r="DS69" i="29"/>
  <c r="DR69" i="29"/>
  <c r="DQ69" i="29"/>
  <c r="DI69" i="29"/>
  <c r="DH69" i="29"/>
  <c r="DG69" i="29"/>
  <c r="CY69" i="29"/>
  <c r="CX69" i="29"/>
  <c r="CW69" i="29"/>
  <c r="CO69" i="29"/>
  <c r="CN69" i="29"/>
  <c r="CM69" i="29"/>
  <c r="DS68" i="29"/>
  <c r="DR68" i="29"/>
  <c r="DQ68" i="29"/>
  <c r="DI68" i="29"/>
  <c r="DH68" i="29"/>
  <c r="DG68" i="29"/>
  <c r="CY68" i="29"/>
  <c r="CX68" i="29"/>
  <c r="CW68" i="29"/>
  <c r="CO68" i="29"/>
  <c r="CN68" i="29"/>
  <c r="CM68" i="29"/>
  <c r="DS67" i="29"/>
  <c r="DR67" i="29"/>
  <c r="DQ67" i="29"/>
  <c r="DI67" i="29"/>
  <c r="DH67" i="29"/>
  <c r="DG67" i="29"/>
  <c r="CY67" i="29"/>
  <c r="CX67" i="29"/>
  <c r="CW67" i="29"/>
  <c r="CO67" i="29"/>
  <c r="CN67" i="29"/>
  <c r="CM67" i="29"/>
  <c r="DS66" i="29"/>
  <c r="DR66" i="29"/>
  <c r="DQ66" i="29"/>
  <c r="DI66" i="29"/>
  <c r="DH66" i="29"/>
  <c r="DG66" i="29"/>
  <c r="CY66" i="29"/>
  <c r="CX66" i="29"/>
  <c r="CW66" i="29"/>
  <c r="CO66" i="29"/>
  <c r="CN66" i="29"/>
  <c r="CM66" i="29"/>
  <c r="DS65" i="29"/>
  <c r="DR65" i="29"/>
  <c r="DQ65" i="29"/>
  <c r="DI65" i="29"/>
  <c r="DH65" i="29"/>
  <c r="DG65" i="29"/>
  <c r="CY65" i="29"/>
  <c r="CX65" i="29"/>
  <c r="CW65" i="29"/>
  <c r="CO65" i="29"/>
  <c r="CN65" i="29"/>
  <c r="CM65" i="29"/>
  <c r="DS64" i="29"/>
  <c r="DR64" i="29"/>
  <c r="DQ64" i="29"/>
  <c r="DI64" i="29"/>
  <c r="DH64" i="29"/>
  <c r="DG64" i="29"/>
  <c r="CY64" i="29"/>
  <c r="CX64" i="29"/>
  <c r="CW64" i="29"/>
  <c r="CO64" i="29"/>
  <c r="CN64" i="29"/>
  <c r="CM64" i="29"/>
  <c r="DS63" i="29"/>
  <c r="DR63" i="29"/>
  <c r="DQ63" i="29"/>
  <c r="DI63" i="29"/>
  <c r="DH63" i="29"/>
  <c r="DG63" i="29"/>
  <c r="CY63" i="29"/>
  <c r="CX63" i="29"/>
  <c r="CW63" i="29"/>
  <c r="CO63" i="29"/>
  <c r="CN63" i="29"/>
  <c r="CM63" i="29"/>
  <c r="DS62" i="29"/>
  <c r="DR62" i="29"/>
  <c r="DQ62" i="29"/>
  <c r="DI62" i="29"/>
  <c r="DH62" i="29"/>
  <c r="DG62" i="29"/>
  <c r="CY62" i="29"/>
  <c r="CX62" i="29"/>
  <c r="CW62" i="29"/>
  <c r="CO62" i="29"/>
  <c r="CN62" i="29"/>
  <c r="CM62" i="29"/>
  <c r="DT27" i="29"/>
  <c r="DJ27" i="29"/>
  <c r="CZ27" i="29"/>
  <c r="CP27" i="29"/>
  <c r="DV18" i="29"/>
  <c r="DL18" i="29"/>
  <c r="DB18" i="29"/>
  <c r="CR18" i="29"/>
  <c r="DV17" i="29"/>
  <c r="DL17" i="29"/>
  <c r="DB17" i="29"/>
  <c r="CR17" i="29"/>
  <c r="DV16" i="29"/>
  <c r="DL16" i="29"/>
  <c r="DB16" i="29"/>
  <c r="CR16" i="29"/>
  <c r="CR19" i="29" s="1"/>
  <c r="DV15" i="29"/>
  <c r="DV19" i="29" s="1"/>
  <c r="DL15" i="29"/>
  <c r="DL19" i="29" s="1"/>
  <c r="DB15" i="29"/>
  <c r="DB19" i="29" s="1"/>
  <c r="CR15" i="29"/>
  <c r="DV14" i="29"/>
  <c r="DU14" i="29"/>
  <c r="DL14" i="29"/>
  <c r="DK14" i="29"/>
  <c r="DB14" i="29"/>
  <c r="DA14" i="29"/>
  <c r="CR14" i="29"/>
  <c r="CQ14" i="29"/>
  <c r="DU8" i="29"/>
  <c r="DK8" i="29"/>
  <c r="DA8" i="29"/>
  <c r="CQ8" i="29"/>
  <c r="CE73" i="29"/>
  <c r="CD73" i="29"/>
  <c r="CC73" i="29"/>
  <c r="BU73" i="29"/>
  <c r="BT73" i="29"/>
  <c r="BS73" i="29"/>
  <c r="BK73" i="29"/>
  <c r="BJ73" i="29"/>
  <c r="BI73" i="29"/>
  <c r="BA73" i="29"/>
  <c r="AZ73" i="29"/>
  <c r="AY73" i="29"/>
  <c r="CE72" i="29"/>
  <c r="CD72" i="29"/>
  <c r="CC72" i="29"/>
  <c r="BU72" i="29"/>
  <c r="BT72" i="29"/>
  <c r="BS72" i="29"/>
  <c r="BK72" i="29"/>
  <c r="BJ72" i="29"/>
  <c r="BI72" i="29"/>
  <c r="BA72" i="29"/>
  <c r="AZ72" i="29"/>
  <c r="AY72" i="29"/>
  <c r="CE71" i="29"/>
  <c r="CD71" i="29"/>
  <c r="CC71" i="29"/>
  <c r="BU71" i="29"/>
  <c r="BT71" i="29"/>
  <c r="BS71" i="29"/>
  <c r="BK71" i="29"/>
  <c r="BJ71" i="29"/>
  <c r="BI71" i="29"/>
  <c r="BA71" i="29"/>
  <c r="AZ71" i="29"/>
  <c r="AY71" i="29"/>
  <c r="CE70" i="29"/>
  <c r="CD70" i="29"/>
  <c r="CC70" i="29"/>
  <c r="BU70" i="29"/>
  <c r="BT70" i="29"/>
  <c r="BS70" i="29"/>
  <c r="BK70" i="29"/>
  <c r="BJ70" i="29"/>
  <c r="BI70" i="29"/>
  <c r="BA70" i="29"/>
  <c r="AZ70" i="29"/>
  <c r="AY70" i="29"/>
  <c r="CE69" i="29"/>
  <c r="CD69" i="29"/>
  <c r="CC69" i="29"/>
  <c r="BU69" i="29"/>
  <c r="BT69" i="29"/>
  <c r="BS69" i="29"/>
  <c r="BK69" i="29"/>
  <c r="BJ69" i="29"/>
  <c r="BI69" i="29"/>
  <c r="BA69" i="29"/>
  <c r="AZ69" i="29"/>
  <c r="AY69" i="29"/>
  <c r="CE68" i="29"/>
  <c r="CD68" i="29"/>
  <c r="CC68" i="29"/>
  <c r="BU68" i="29"/>
  <c r="BT68" i="29"/>
  <c r="BS68" i="29"/>
  <c r="BK68" i="29"/>
  <c r="BJ68" i="29"/>
  <c r="BI68" i="29"/>
  <c r="BA68" i="29"/>
  <c r="AZ68" i="29"/>
  <c r="AY68" i="29"/>
  <c r="CE67" i="29"/>
  <c r="CD67" i="29"/>
  <c r="CC67" i="29"/>
  <c r="BU67" i="29"/>
  <c r="BT67" i="29"/>
  <c r="BS67" i="29"/>
  <c r="BK67" i="29"/>
  <c r="BJ67" i="29"/>
  <c r="BI67" i="29"/>
  <c r="BA67" i="29"/>
  <c r="AZ67" i="29"/>
  <c r="AY67" i="29"/>
  <c r="CE66" i="29"/>
  <c r="CD66" i="29"/>
  <c r="CC66" i="29"/>
  <c r="BU66" i="29"/>
  <c r="BT66" i="29"/>
  <c r="BS66" i="29"/>
  <c r="BK66" i="29"/>
  <c r="BJ66" i="29"/>
  <c r="BI66" i="29"/>
  <c r="BA66" i="29"/>
  <c r="AZ66" i="29"/>
  <c r="AY66" i="29"/>
  <c r="CE65" i="29"/>
  <c r="CD65" i="29"/>
  <c r="CC65" i="29"/>
  <c r="BU65" i="29"/>
  <c r="BT65" i="29"/>
  <c r="BS65" i="29"/>
  <c r="BK65" i="29"/>
  <c r="BJ65" i="29"/>
  <c r="BI65" i="29"/>
  <c r="BA65" i="29"/>
  <c r="AZ65" i="29"/>
  <c r="AY65" i="29"/>
  <c r="CE64" i="29"/>
  <c r="CD64" i="29"/>
  <c r="CC64" i="29"/>
  <c r="BU64" i="29"/>
  <c r="BT64" i="29"/>
  <c r="BS64" i="29"/>
  <c r="BK64" i="29"/>
  <c r="BJ64" i="29"/>
  <c r="BI64" i="29"/>
  <c r="BA64" i="29"/>
  <c r="AZ64" i="29"/>
  <c r="AY64" i="29"/>
  <c r="CE63" i="29"/>
  <c r="CD63" i="29"/>
  <c r="CC63" i="29"/>
  <c r="BU63" i="29"/>
  <c r="BT63" i="29"/>
  <c r="BS63" i="29"/>
  <c r="BK63" i="29"/>
  <c r="BJ63" i="29"/>
  <c r="BI63" i="29"/>
  <c r="BA63" i="29"/>
  <c r="AZ63" i="29"/>
  <c r="AY63" i="29"/>
  <c r="CE62" i="29"/>
  <c r="CD62" i="29"/>
  <c r="CC62" i="29"/>
  <c r="BU62" i="29"/>
  <c r="BT62" i="29"/>
  <c r="BS62" i="29"/>
  <c r="BK62" i="29"/>
  <c r="BJ62" i="29"/>
  <c r="BI62" i="29"/>
  <c r="BA62" i="29"/>
  <c r="AZ62" i="29"/>
  <c r="AY62" i="29"/>
  <c r="CF27" i="29"/>
  <c r="BV27" i="29"/>
  <c r="BL27" i="29"/>
  <c r="BB27" i="29"/>
  <c r="CH18" i="29"/>
  <c r="BX18" i="29"/>
  <c r="BN18" i="29"/>
  <c r="BD18" i="29"/>
  <c r="CH17" i="29"/>
  <c r="BX17" i="29"/>
  <c r="BN17" i="29"/>
  <c r="BD17" i="29"/>
  <c r="CH16" i="29"/>
  <c r="BX16" i="29"/>
  <c r="BX19" i="29" s="1"/>
  <c r="BN16" i="29"/>
  <c r="BD16" i="29"/>
  <c r="CH15" i="29"/>
  <c r="CH19" i="29" s="1"/>
  <c r="BX15" i="29"/>
  <c r="BN15" i="29"/>
  <c r="BN19" i="29"/>
  <c r="BD15" i="29"/>
  <c r="CH14" i="29"/>
  <c r="CG14" i="29"/>
  <c r="BX14" i="29"/>
  <c r="BW14" i="29"/>
  <c r="BN14" i="29"/>
  <c r="BM14" i="29"/>
  <c r="BD14" i="29"/>
  <c r="BC14" i="29"/>
  <c r="CG8" i="29"/>
  <c r="BW8" i="29"/>
  <c r="BM8" i="29"/>
  <c r="BC8" i="29"/>
  <c r="AQ73" i="29"/>
  <c r="AP73" i="29"/>
  <c r="AO73" i="29"/>
  <c r="AQ72" i="29"/>
  <c r="AP72" i="29"/>
  <c r="AO72" i="29"/>
  <c r="AQ71" i="29"/>
  <c r="AP71" i="29"/>
  <c r="AO71" i="29"/>
  <c r="AQ70" i="29"/>
  <c r="AP70" i="29"/>
  <c r="AO70" i="29"/>
  <c r="AQ69" i="29"/>
  <c r="AP69" i="29"/>
  <c r="AO69" i="29"/>
  <c r="AQ68" i="29"/>
  <c r="AP68" i="29"/>
  <c r="AO68" i="29"/>
  <c r="AQ67" i="29"/>
  <c r="AP67" i="29"/>
  <c r="AO67" i="29"/>
  <c r="AQ66" i="29"/>
  <c r="AP66" i="29"/>
  <c r="AO66" i="29"/>
  <c r="AQ65" i="29"/>
  <c r="AP65" i="29"/>
  <c r="AO65" i="29"/>
  <c r="AQ64" i="29"/>
  <c r="AP64" i="29"/>
  <c r="AO64" i="29"/>
  <c r="AQ63" i="29"/>
  <c r="AP63" i="29"/>
  <c r="AO63" i="29"/>
  <c r="AQ62" i="29"/>
  <c r="AP62" i="29"/>
  <c r="AO62" i="29"/>
  <c r="AR27" i="29"/>
  <c r="AT18" i="29"/>
  <c r="AT17" i="29"/>
  <c r="AT16" i="29"/>
  <c r="AT15" i="29"/>
  <c r="AT14" i="29"/>
  <c r="AS14" i="29"/>
  <c r="AS8" i="29"/>
  <c r="AG73" i="29"/>
  <c r="AF73" i="29"/>
  <c r="AE73" i="29"/>
  <c r="AG72" i="29"/>
  <c r="AF72" i="29"/>
  <c r="AE72" i="29"/>
  <c r="AG71" i="29"/>
  <c r="AF71" i="29"/>
  <c r="AE71" i="29"/>
  <c r="AG70" i="29"/>
  <c r="AF70" i="29"/>
  <c r="AE70" i="29"/>
  <c r="AG69" i="29"/>
  <c r="AF69" i="29"/>
  <c r="AE69" i="29"/>
  <c r="AG68" i="29"/>
  <c r="AF68" i="29"/>
  <c r="AE68" i="29"/>
  <c r="AG67" i="29"/>
  <c r="AF67" i="29"/>
  <c r="AE67" i="29"/>
  <c r="AG66" i="29"/>
  <c r="AF66" i="29"/>
  <c r="AE66" i="29"/>
  <c r="AG65" i="29"/>
  <c r="AF65" i="29"/>
  <c r="AE65" i="29"/>
  <c r="AG64" i="29"/>
  <c r="AF64" i="29"/>
  <c r="AE64" i="29"/>
  <c r="AG63" i="29"/>
  <c r="AF63" i="29"/>
  <c r="AE63" i="29"/>
  <c r="AG62" i="29"/>
  <c r="AF62" i="29"/>
  <c r="AE62" i="29"/>
  <c r="AH27" i="29"/>
  <c r="AJ18" i="29"/>
  <c r="AJ17" i="29"/>
  <c r="AJ16" i="29"/>
  <c r="AJ15" i="29"/>
  <c r="AJ19" i="29" s="1"/>
  <c r="AJ14" i="29"/>
  <c r="AI14" i="29"/>
  <c r="AI8" i="29"/>
  <c r="W73" i="29"/>
  <c r="V73" i="29"/>
  <c r="U73" i="29"/>
  <c r="W72" i="29"/>
  <c r="V72" i="29"/>
  <c r="U72" i="29"/>
  <c r="W71" i="29"/>
  <c r="V71" i="29"/>
  <c r="U71" i="29"/>
  <c r="W70" i="29"/>
  <c r="V70" i="29"/>
  <c r="U70" i="29"/>
  <c r="W69" i="29"/>
  <c r="V69" i="29"/>
  <c r="U69" i="29"/>
  <c r="W68" i="29"/>
  <c r="V68" i="29"/>
  <c r="U68" i="29"/>
  <c r="W67" i="29"/>
  <c r="V67" i="29"/>
  <c r="U67" i="29"/>
  <c r="W66" i="29"/>
  <c r="V66" i="29"/>
  <c r="U66" i="29"/>
  <c r="W65" i="29"/>
  <c r="V65" i="29"/>
  <c r="U65" i="29"/>
  <c r="W64" i="29"/>
  <c r="V64" i="29"/>
  <c r="U64" i="29"/>
  <c r="W63" i="29"/>
  <c r="V63" i="29"/>
  <c r="U63" i="29"/>
  <c r="W62" i="29"/>
  <c r="V62" i="29"/>
  <c r="U62" i="29"/>
  <c r="X27" i="29"/>
  <c r="Z18" i="29"/>
  <c r="Z17" i="29"/>
  <c r="Z16" i="29"/>
  <c r="Z15" i="29"/>
  <c r="Z19" i="29"/>
  <c r="Z14" i="29"/>
  <c r="Y14" i="29"/>
  <c r="Y8" i="29"/>
  <c r="M73" i="29"/>
  <c r="M72" i="29"/>
  <c r="M71" i="29"/>
  <c r="M70" i="29"/>
  <c r="M69" i="29"/>
  <c r="M68" i="29"/>
  <c r="M67" i="29"/>
  <c r="M66" i="29"/>
  <c r="M65" i="29"/>
  <c r="M64" i="29"/>
  <c r="M63" i="29"/>
  <c r="M62" i="29"/>
  <c r="N27" i="29"/>
  <c r="P18" i="29"/>
  <c r="P17" i="29"/>
  <c r="P16" i="29"/>
  <c r="P19" i="29" s="1"/>
  <c r="P15" i="29"/>
  <c r="P14" i="29"/>
  <c r="O14" i="29"/>
  <c r="O8" i="29"/>
  <c r="B39" i="29"/>
  <c r="C39" i="29"/>
  <c r="B40" i="29"/>
  <c r="C40" i="29"/>
  <c r="B41" i="29"/>
  <c r="C41" i="29"/>
  <c r="B42" i="29"/>
  <c r="C42" i="29"/>
  <c r="B43" i="29"/>
  <c r="C43" i="29"/>
  <c r="B44" i="29"/>
  <c r="C44" i="29"/>
  <c r="B45" i="29"/>
  <c r="C45" i="29"/>
  <c r="B46" i="29"/>
  <c r="C46" i="29"/>
  <c r="B47" i="29"/>
  <c r="C47" i="29"/>
  <c r="B48" i="29"/>
  <c r="C48" i="29"/>
  <c r="B49" i="29"/>
  <c r="C49" i="29"/>
  <c r="B50" i="29"/>
  <c r="C50" i="29"/>
  <c r="B51" i="29"/>
  <c r="C51" i="29"/>
  <c r="B52" i="29"/>
  <c r="C52" i="29"/>
  <c r="B53" i="29"/>
  <c r="C53" i="29"/>
  <c r="B54" i="29"/>
  <c r="C54" i="29"/>
  <c r="B55" i="29"/>
  <c r="C55" i="29"/>
  <c r="B56" i="29"/>
  <c r="C56" i="29"/>
  <c r="B57" i="29"/>
  <c r="C57" i="29"/>
  <c r="B58" i="29"/>
  <c r="C58" i="29"/>
  <c r="B59" i="29"/>
  <c r="C59" i="29"/>
  <c r="B60" i="29"/>
  <c r="C60" i="29"/>
  <c r="B61" i="29"/>
  <c r="C61" i="29"/>
  <c r="B62" i="29"/>
  <c r="C62" i="29"/>
  <c r="B63" i="29"/>
  <c r="C63" i="29"/>
  <c r="B64" i="29"/>
  <c r="C64" i="29"/>
  <c r="B65" i="29"/>
  <c r="C65" i="29"/>
  <c r="B66" i="29"/>
  <c r="C66" i="29"/>
  <c r="B67" i="29"/>
  <c r="C67" i="29"/>
  <c r="B68" i="29"/>
  <c r="C68" i="29"/>
  <c r="B69" i="29"/>
  <c r="C69" i="29"/>
  <c r="B70" i="29"/>
  <c r="C70" i="29"/>
  <c r="B71" i="29"/>
  <c r="C71" i="29"/>
  <c r="B72" i="29"/>
  <c r="C72" i="29"/>
  <c r="B73" i="29"/>
  <c r="C73" i="29"/>
  <c r="B38" i="29"/>
  <c r="C38" i="29"/>
  <c r="A12" i="46"/>
  <c r="AF43" i="46"/>
  <c r="AF42" i="46"/>
  <c r="AF41" i="46"/>
  <c r="AF40" i="46"/>
  <c r="AF39" i="46"/>
  <c r="AF38" i="46"/>
  <c r="AF37" i="46"/>
  <c r="AF36" i="46"/>
  <c r="AF35" i="46"/>
  <c r="AF34" i="46"/>
  <c r="AF33" i="46"/>
  <c r="AF32" i="46"/>
  <c r="AF31" i="46"/>
  <c r="AF30" i="46"/>
  <c r="AF29" i="46"/>
  <c r="AF28" i="46"/>
  <c r="AF27" i="46"/>
  <c r="AF26" i="46"/>
  <c r="AF25" i="46"/>
  <c r="AF24" i="46"/>
  <c r="AF23" i="46"/>
  <c r="AF22" i="46"/>
  <c r="AF21" i="46"/>
  <c r="AF20" i="46"/>
  <c r="AF19" i="46"/>
  <c r="AF18" i="46"/>
  <c r="AF17" i="46"/>
  <c r="AF16" i="46"/>
  <c r="AF15" i="46"/>
  <c r="AF14" i="46"/>
  <c r="AF13" i="46"/>
  <c r="AF12" i="46"/>
  <c r="AF11" i="46"/>
  <c r="AF10" i="46"/>
  <c r="AF9" i="46"/>
  <c r="AF8" i="46"/>
  <c r="B43" i="46"/>
  <c r="B42" i="46"/>
  <c r="B41" i="46"/>
  <c r="B40" i="46"/>
  <c r="B39" i="46"/>
  <c r="B38" i="46"/>
  <c r="B37" i="46"/>
  <c r="B36" i="46"/>
  <c r="B35" i="46"/>
  <c r="B34" i="46"/>
  <c r="B33" i="46"/>
  <c r="B32" i="46"/>
  <c r="B31" i="46"/>
  <c r="B30" i="46"/>
  <c r="B29" i="46"/>
  <c r="B28" i="46"/>
  <c r="B27" i="46"/>
  <c r="B26" i="46"/>
  <c r="B25" i="46"/>
  <c r="B24" i="46"/>
  <c r="B23" i="46"/>
  <c r="B22" i="46"/>
  <c r="B21" i="46"/>
  <c r="B20" i="46"/>
  <c r="B19" i="46"/>
  <c r="B18" i="46"/>
  <c r="B17" i="46"/>
  <c r="B16" i="46"/>
  <c r="B15" i="46"/>
  <c r="B14" i="46"/>
  <c r="B13" i="46"/>
  <c r="B12" i="46"/>
  <c r="B11" i="46"/>
  <c r="B10" i="46"/>
  <c r="B9" i="46"/>
  <c r="B8" i="46"/>
  <c r="D3" i="41"/>
  <c r="H10" i="41"/>
  <c r="A10" i="41" s="1"/>
  <c r="A40" i="29" s="1"/>
  <c r="H42" i="41"/>
  <c r="A42" i="41"/>
  <c r="A72" i="29"/>
  <c r="H41" i="41"/>
  <c r="A41" i="41"/>
  <c r="A71" i="29" s="1"/>
  <c r="H40" i="41"/>
  <c r="A40" i="41" s="1"/>
  <c r="A70" i="29" s="1"/>
  <c r="H39" i="41"/>
  <c r="A39" i="41"/>
  <c r="A69" i="29" s="1"/>
  <c r="H38" i="41"/>
  <c r="A38" i="41" s="1"/>
  <c r="A68" i="29" s="1"/>
  <c r="H37" i="41"/>
  <c r="A37" i="41"/>
  <c r="A67" i="29"/>
  <c r="H36" i="41"/>
  <c r="A36" i="41" s="1"/>
  <c r="A66" i="29" s="1"/>
  <c r="H35" i="41"/>
  <c r="A35" i="41" s="1"/>
  <c r="A65" i="29" s="1"/>
  <c r="H34" i="41"/>
  <c r="A34" i="41"/>
  <c r="A64" i="29"/>
  <c r="A1" i="41"/>
  <c r="A1" i="46"/>
  <c r="AY1" i="29" s="1"/>
  <c r="AL43" i="46"/>
  <c r="AE43" i="46" s="1"/>
  <c r="I43" i="46"/>
  <c r="A43" i="46"/>
  <c r="AL42" i="46"/>
  <c r="AE42" i="46" s="1"/>
  <c r="I42" i="46"/>
  <c r="A42" i="46" s="1"/>
  <c r="AL41" i="46"/>
  <c r="AE41" i="46" s="1"/>
  <c r="I41" i="46"/>
  <c r="A41" i="46"/>
  <c r="AL40" i="46"/>
  <c r="AE40" i="46" s="1"/>
  <c r="I40" i="46"/>
  <c r="A40" i="46" s="1"/>
  <c r="AL39" i="46"/>
  <c r="AE39" i="46" s="1"/>
  <c r="I39" i="46"/>
  <c r="A39" i="46"/>
  <c r="AL38" i="46"/>
  <c r="AE38" i="46" s="1"/>
  <c r="I38" i="46"/>
  <c r="A38" i="46" s="1"/>
  <c r="AL37" i="46"/>
  <c r="AE37" i="46" s="1"/>
  <c r="I37" i="46"/>
  <c r="A37" i="46"/>
  <c r="AL36" i="46"/>
  <c r="AE36" i="46" s="1"/>
  <c r="I36" i="46"/>
  <c r="A36" i="46" s="1"/>
  <c r="AL35" i="46"/>
  <c r="AE35" i="46" s="1"/>
  <c r="I35" i="46"/>
  <c r="A35" i="46"/>
  <c r="AL34" i="46"/>
  <c r="AE34" i="46" s="1"/>
  <c r="I34" i="46"/>
  <c r="A34" i="46" s="1"/>
  <c r="AL33" i="46"/>
  <c r="AE33" i="46" s="1"/>
  <c r="I33" i="46"/>
  <c r="A33" i="46"/>
  <c r="AL32" i="46"/>
  <c r="AE32" i="46" s="1"/>
  <c r="I32" i="46"/>
  <c r="A32" i="46" s="1"/>
  <c r="AL31" i="46"/>
  <c r="AE31" i="46" s="1"/>
  <c r="I31" i="46"/>
  <c r="A31" i="46"/>
  <c r="AL30" i="46"/>
  <c r="AE30" i="46" s="1"/>
  <c r="I30" i="46"/>
  <c r="A30" i="46" s="1"/>
  <c r="AL29" i="46"/>
  <c r="AE29" i="46" s="1"/>
  <c r="I29" i="46"/>
  <c r="A29" i="46"/>
  <c r="AL28" i="46"/>
  <c r="AE28" i="46" s="1"/>
  <c r="I28" i="46"/>
  <c r="A28" i="46" s="1"/>
  <c r="AL27" i="46"/>
  <c r="AE27" i="46" s="1"/>
  <c r="I27" i="46"/>
  <c r="A27" i="46"/>
  <c r="AL26" i="46"/>
  <c r="AE26" i="46" s="1"/>
  <c r="I26" i="46"/>
  <c r="A26" i="46" s="1"/>
  <c r="AL25" i="46"/>
  <c r="AE25" i="46" s="1"/>
  <c r="A25" i="46"/>
  <c r="AL24" i="46"/>
  <c r="AE24" i="46"/>
  <c r="AL23" i="46"/>
  <c r="AE23" i="46"/>
  <c r="AL22" i="46"/>
  <c r="AE22" i="46" s="1"/>
  <c r="AL21" i="46"/>
  <c r="AE21" i="46"/>
  <c r="AL20" i="46"/>
  <c r="AE20" i="46"/>
  <c r="AL19" i="46"/>
  <c r="AE19" i="46"/>
  <c r="AL18" i="46"/>
  <c r="F3" i="46"/>
  <c r="AE2" i="46"/>
  <c r="A2" i="46"/>
  <c r="H43" i="41"/>
  <c r="A43" i="41"/>
  <c r="A73" i="29" s="1"/>
  <c r="H33" i="41"/>
  <c r="A33" i="41" s="1"/>
  <c r="A63" i="29" s="1"/>
  <c r="H32" i="41"/>
  <c r="A32" i="41"/>
  <c r="A62" i="29"/>
  <c r="H31" i="41"/>
  <c r="A31" i="41" s="1"/>
  <c r="A61" i="29" s="1"/>
  <c r="H30" i="41"/>
  <c r="A30" i="41" s="1"/>
  <c r="A60" i="29" s="1"/>
  <c r="H29" i="41"/>
  <c r="A29" i="41"/>
  <c r="A59" i="29"/>
  <c r="H28" i="41"/>
  <c r="A28" i="41"/>
  <c r="A58" i="29" s="1"/>
  <c r="H27" i="41"/>
  <c r="A27" i="41" s="1"/>
  <c r="A57" i="29" s="1"/>
  <c r="H26" i="41"/>
  <c r="A26" i="41"/>
  <c r="A56" i="29" s="1"/>
  <c r="H25" i="41"/>
  <c r="A25" i="41" s="1"/>
  <c r="A55" i="29" s="1"/>
  <c r="H24" i="41"/>
  <c r="A24" i="41"/>
  <c r="A54" i="29"/>
  <c r="H23" i="41"/>
  <c r="A23" i="41" s="1"/>
  <c r="A53" i="29" s="1"/>
  <c r="H22" i="41"/>
  <c r="A22" i="41" s="1"/>
  <c r="A52" i="29" s="1"/>
  <c r="H21" i="41"/>
  <c r="A21" i="41"/>
  <c r="A51" i="29"/>
  <c r="H20" i="41"/>
  <c r="A20" i="41"/>
  <c r="A50" i="29" s="1"/>
  <c r="H19" i="41"/>
  <c r="A19" i="41" s="1"/>
  <c r="A49" i="29" s="1"/>
  <c r="H18" i="41"/>
  <c r="A18" i="41"/>
  <c r="A48" i="29" s="1"/>
  <c r="H17" i="41"/>
  <c r="A17" i="41" s="1"/>
  <c r="A47" i="29" s="1"/>
  <c r="H16" i="41"/>
  <c r="A16" i="41" s="1"/>
  <c r="A46" i="29" s="1"/>
  <c r="H15" i="41"/>
  <c r="A15" i="41"/>
  <c r="A45" i="29"/>
  <c r="H14" i="41"/>
  <c r="H13" i="41"/>
  <c r="A13" i="41" s="1"/>
  <c r="A43" i="29" s="1"/>
  <c r="H12" i="41"/>
  <c r="A12" i="41"/>
  <c r="A42" i="29"/>
  <c r="A2" i="41"/>
  <c r="D101" i="41"/>
  <c r="O15" i="41"/>
  <c r="Q15" i="41" s="1"/>
  <c r="D100" i="41"/>
  <c r="D99" i="41"/>
  <c r="D98" i="41"/>
  <c r="D97" i="41"/>
  <c r="D96" i="41"/>
  <c r="D95" i="41"/>
  <c r="D94" i="41"/>
  <c r="D93" i="41"/>
  <c r="D92" i="41"/>
  <c r="O14" i="41"/>
  <c r="Q14" i="41"/>
  <c r="D91" i="41"/>
  <c r="D90" i="41"/>
  <c r="D89" i="41"/>
  <c r="D88" i="41"/>
  <c r="D87" i="41"/>
  <c r="D86" i="41"/>
  <c r="O12" i="41"/>
  <c r="D85" i="41"/>
  <c r="D84" i="41"/>
  <c r="D83" i="41"/>
  <c r="D82" i="41"/>
  <c r="D81" i="41"/>
  <c r="D80" i="41"/>
  <c r="D79" i="41"/>
  <c r="D78" i="41"/>
  <c r="D77" i="41"/>
  <c r="D76" i="41"/>
  <c r="D75" i="41"/>
  <c r="D74" i="41"/>
  <c r="D73" i="41"/>
  <c r="D72" i="41"/>
  <c r="D71" i="41"/>
  <c r="D70" i="41"/>
  <c r="D69" i="41"/>
  <c r="D68" i="41"/>
  <c r="D67" i="41"/>
  <c r="D66" i="41"/>
  <c r="D65" i="41"/>
  <c r="D64" i="41"/>
  <c r="D63" i="41"/>
  <c r="D62" i="41"/>
  <c r="D60" i="41"/>
  <c r="D59" i="41"/>
  <c r="D58" i="41"/>
  <c r="O9" i="41"/>
  <c r="D57" i="41"/>
  <c r="O8" i="41"/>
  <c r="O10" i="41"/>
  <c r="N8" i="41"/>
  <c r="P8" i="41"/>
  <c r="E8" i="29"/>
  <c r="F16" i="29"/>
  <c r="F19" i="29" s="1"/>
  <c r="D27" i="29"/>
  <c r="F18" i="29"/>
  <c r="F17" i="29"/>
  <c r="F15" i="29"/>
  <c r="F14" i="29"/>
  <c r="E14" i="29"/>
  <c r="A33" i="1"/>
  <c r="E34" i="1"/>
  <c r="E33" i="1"/>
  <c r="AE15" i="46"/>
  <c r="A14" i="41"/>
  <c r="A44" i="29" s="1"/>
  <c r="A13" i="46"/>
  <c r="A21" i="46"/>
  <c r="A24" i="46"/>
  <c r="F68" i="1"/>
  <c r="AE9" i="46"/>
  <c r="AE18" i="46"/>
  <c r="BD19" i="29"/>
  <c r="P38" i="41"/>
  <c r="P22" i="41"/>
  <c r="R22" i="41" s="1"/>
  <c r="H44" i="41"/>
  <c r="M44" i="41" s="1"/>
  <c r="H47" i="41"/>
  <c r="M47" i="41"/>
  <c r="P17" i="41"/>
  <c r="R17" i="41"/>
  <c r="A11" i="41"/>
  <c r="A41" i="29"/>
  <c r="E43" i="1"/>
  <c r="AL44" i="46"/>
  <c r="AM47" i="46"/>
  <c r="AT19" i="29"/>
  <c r="AL46" i="46"/>
  <c r="AP46" i="46"/>
  <c r="AM46" i="46"/>
  <c r="AP44" i="46"/>
  <c r="H46" i="41"/>
  <c r="M46" i="41"/>
  <c r="L47" i="41"/>
  <c r="BI1" i="29"/>
  <c r="M10" i="46"/>
  <c r="U10" i="46"/>
  <c r="M11" i="46"/>
  <c r="U11" i="46"/>
  <c r="M46" i="46"/>
  <c r="M44" i="46"/>
  <c r="A10" i="46"/>
  <c r="A11" i="46"/>
  <c r="I47" i="46"/>
  <c r="J48" i="46"/>
  <c r="M45" i="46"/>
  <c r="M47" i="46"/>
  <c r="A51" i="41"/>
  <c r="A51" i="46"/>
  <c r="H45" i="41"/>
  <c r="M45" i="41" s="1"/>
  <c r="P35" i="41"/>
  <c r="D68" i="1"/>
  <c r="A68" i="1"/>
  <c r="G68" i="1"/>
  <c r="F43" i="1"/>
  <c r="A43" i="1"/>
  <c r="G43" i="1"/>
  <c r="C37" i="1" s="1"/>
  <c r="Q27" i="41"/>
  <c r="R27" i="41" s="1"/>
  <c r="Q20" i="41"/>
  <c r="R20" i="41" s="1"/>
  <c r="Q17" i="41"/>
  <c r="L45" i="41"/>
  <c r="P27" i="41"/>
  <c r="Q43" i="41"/>
  <c r="R43" i="41" s="1"/>
  <c r="Q38" i="41"/>
  <c r="R38" i="41" s="1"/>
  <c r="Q25" i="41"/>
  <c r="Q23" i="41"/>
  <c r="P21" i="41"/>
  <c r="R21" i="41" s="1"/>
  <c r="Q41" i="41"/>
  <c r="R41" i="41" s="1"/>
  <c r="Q28" i="41"/>
  <c r="Q12" i="41"/>
  <c r="Q10" i="41"/>
  <c r="Q35" i="41"/>
  <c r="R35" i="41" s="1"/>
  <c r="Q33" i="41"/>
  <c r="P25" i="41"/>
  <c r="R25" i="41"/>
  <c r="Q13" i="41"/>
  <c r="R13" i="41" s="1"/>
  <c r="Q11" i="41"/>
  <c r="Q34" i="41"/>
  <c r="Q16" i="41"/>
  <c r="R16" i="41" s="1"/>
  <c r="P33" i="41"/>
  <c r="P41" i="41"/>
  <c r="Q29" i="41"/>
  <c r="P23" i="41"/>
  <c r="R23" i="41"/>
  <c r="L44" i="41"/>
  <c r="Q8" i="41"/>
  <c r="L46" i="41"/>
  <c r="R8" i="41"/>
  <c r="Q9" i="41"/>
  <c r="Q18" i="41"/>
  <c r="R18" i="41" s="1"/>
  <c r="P36" i="41"/>
  <c r="R36" i="41" s="1"/>
  <c r="R33" i="41"/>
  <c r="Q39" i="41"/>
  <c r="Q31" i="41"/>
  <c r="R31" i="41"/>
  <c r="L71" i="29"/>
  <c r="Q37" i="41"/>
  <c r="P30" i="41"/>
  <c r="R10" i="41"/>
  <c r="Q32" i="41"/>
  <c r="R32" i="41" s="1"/>
  <c r="Q24" i="41"/>
  <c r="R24" i="41"/>
  <c r="L64" i="29"/>
  <c r="L72" i="29"/>
  <c r="L68" i="29"/>
  <c r="T43" i="41"/>
  <c r="L66" i="29"/>
  <c r="L62" i="29"/>
  <c r="L70" i="29"/>
  <c r="T37" i="41"/>
  <c r="L65" i="29"/>
  <c r="T39" i="41"/>
  <c r="T33" i="41"/>
  <c r="GI1" i="29"/>
  <c r="U1" i="29"/>
  <c r="EA1" i="29"/>
  <c r="T48" i="41" l="1"/>
  <c r="L48" i="41" s="1"/>
  <c r="E30" i="1"/>
  <c r="R26" i="41"/>
  <c r="A54" i="41"/>
  <c r="C54" i="41" s="1"/>
  <c r="U48" i="46"/>
  <c r="AX48" i="46"/>
  <c r="AP48" i="46" s="1"/>
  <c r="R15" i="41"/>
  <c r="AP45" i="46"/>
  <c r="CC1" i="29"/>
  <c r="DQ1" i="29"/>
  <c r="A38" i="29"/>
  <c r="A36" i="29" s="1"/>
  <c r="C36" i="29" s="1"/>
  <c r="CW1" i="29"/>
  <c r="AE12" i="46"/>
  <c r="Q40" i="41"/>
  <c r="R40" i="41" s="1"/>
  <c r="Q26" i="41"/>
  <c r="AM45" i="46"/>
  <c r="AM48" i="46" s="1"/>
  <c r="E28" i="1" s="1"/>
  <c r="AE1" i="29"/>
  <c r="K1" i="29"/>
  <c r="AE1" i="46"/>
  <c r="H48" i="41"/>
  <c r="EK1" i="29"/>
  <c r="I48" i="46"/>
  <c r="E27" i="1" s="1"/>
  <c r="C38" i="1" s="1"/>
  <c r="DG1" i="29"/>
  <c r="FY1" i="29"/>
  <c r="CM1" i="29"/>
  <c r="A1" i="29"/>
  <c r="BS1" i="29"/>
  <c r="FE1" i="29"/>
  <c r="EU1" i="29"/>
  <c r="AO1" i="29"/>
  <c r="FO1" i="29"/>
  <c r="M48" i="46" l="1"/>
  <c r="E31" i="1"/>
  <c r="A26" i="1" l="1"/>
  <c r="D31" i="1"/>
  <c r="E29" i="1"/>
  <c r="C36" i="1" s="1"/>
  <c r="C39" i="1" s="1"/>
  <c r="D29" i="1"/>
</calcChain>
</file>

<file path=xl/comments1.xml><?xml version="1.0" encoding="utf-8"?>
<comments xmlns="http://schemas.openxmlformats.org/spreadsheetml/2006/main">
  <authors>
    <author>Nenad Radosavljevic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Ако га немате
не уписујете ништа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Мора бити наменски рачун 840-…
отворен код трезора!
Уписати само број после 840-!
Ако га немате не уписујете ништа, а отворићете га по добијању средстава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Попуњава се само за
земљиштва у власништву физичких лица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38"/>
          </rPr>
          <t>Попуњава се само за
земљиштва у власништву физичких лица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238"/>
          </rPr>
          <t>Попуњава се само за
земљиштва у власништву физичких лица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  <charset val="238"/>
          </rPr>
          <t>Попуњава се само за
земљиштва у власништву физичких лица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238"/>
          </rPr>
          <t>Попуњава се само за
земљиштва у власништву физичких лица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  <charset val="238"/>
          </rPr>
          <t>Попуњава се само за
земљиштва у власништву физичких лица</t>
        </r>
      </text>
    </comment>
  </commentList>
</comments>
</file>

<file path=xl/comments2.xml><?xml version="1.0" encoding="utf-8"?>
<comments xmlns="http://schemas.openxmlformats.org/spreadsheetml/2006/main">
  <authors>
    <author>Nenad Radosavljevic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8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9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9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10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10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11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11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12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12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13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13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14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14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15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15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16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16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17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17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18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18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19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19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20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20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21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21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22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22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23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23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24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24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25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25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26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26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27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27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27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28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28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29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29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30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30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30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31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31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32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32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33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33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34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34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35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35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36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36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36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37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37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38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38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39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39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39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40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40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40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41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41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41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42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42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42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43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  <comment ref="AH43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L43" authorId="0" shapeId="0">
      <text>
        <r>
          <rPr>
            <b/>
            <sz val="9"/>
            <color indexed="81"/>
            <rFont val="Tahoma"/>
            <family val="2"/>
          </rPr>
          <t>Ако се не пошумљава цела чистина унети умањену површину на којој се пошумљава</t>
        </r>
      </text>
    </comment>
  </commentList>
</comments>
</file>

<file path=xl/comments3.xml><?xml version="1.0" encoding="utf-8"?>
<comments xmlns="http://schemas.openxmlformats.org/spreadsheetml/2006/main">
  <authors>
    <author>Nenad Radosavljevic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Oтвори падајућу листу и изабери катастарску општину.
  Претходно изабери општину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Oтвори падајућу листу и изабери катастарску општину.
  Претходно изабери општину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42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општину!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</rPr>
          <t>Отвори падајућу листу и изабери катастарску општину.
  Претходно изабери општину!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  <charset val="238"/>
          </rPr>
          <t>Ако се не пошумљава цела чистина унети умањену површину на којој се пошумљава</t>
        </r>
      </text>
    </comment>
  </commentList>
</comments>
</file>

<file path=xl/comments4.xml><?xml version="1.0" encoding="utf-8"?>
<comments xmlns="http://schemas.openxmlformats.org/spreadsheetml/2006/main">
  <authors>
    <author>Nenad Radosavljevic</author>
    <author>Nenad Radosavljević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Изабери КО из падајуће листе
након попуњавања обрасца "Локације по КО"!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</rPr>
          <t>Изабери КО из падајуће листе
након попуњавања обрасца "Локације по КО"!</t>
        </r>
      </text>
    </comment>
    <comment ref="X4" authorId="0" shapeId="0">
      <text>
        <r>
          <rPr>
            <b/>
            <sz val="9"/>
            <color indexed="81"/>
            <rFont val="Tahoma"/>
            <family val="2"/>
          </rPr>
          <t>Изабери КО из падајуће листе
након попуњавања обрасца "Локације по КО"!</t>
        </r>
      </text>
    </comment>
    <comment ref="AH4" authorId="0" shapeId="0">
      <text>
        <r>
          <rPr>
            <b/>
            <sz val="9"/>
            <color indexed="81"/>
            <rFont val="Tahoma"/>
            <family val="2"/>
          </rPr>
          <t>Изабери КО из падајуће листе
након попуњавања обрасца "Локације по КО"!</t>
        </r>
      </text>
    </comment>
    <comment ref="AR4" authorId="0" shapeId="0">
      <text>
        <r>
          <rPr>
            <b/>
            <sz val="9"/>
            <color indexed="81"/>
            <rFont val="Tahoma"/>
            <family val="2"/>
          </rPr>
          <t>Изабери КО из падајуће листе
након попуњавања обрасца "Локације по КО"!</t>
        </r>
      </text>
    </comment>
    <comment ref="BB4" authorId="0" shapeId="0">
      <text>
        <r>
          <rPr>
            <b/>
            <sz val="9"/>
            <color indexed="81"/>
            <rFont val="Tahoma"/>
            <family val="2"/>
          </rPr>
          <t>Изабери КО из падајуће листе
након попуњавања обрасца "Локације по КО"!</t>
        </r>
      </text>
    </comment>
    <comment ref="BL4" authorId="0" shapeId="0">
      <text>
        <r>
          <rPr>
            <b/>
            <sz val="9"/>
            <color indexed="81"/>
            <rFont val="Tahoma"/>
            <family val="2"/>
          </rPr>
          <t>Изабери КО из падајуће листе
након попуњавања обрасца "Локације по КО"!</t>
        </r>
      </text>
    </comment>
    <comment ref="BV4" authorId="0" shapeId="0">
      <text>
        <r>
          <rPr>
            <b/>
            <sz val="9"/>
            <color indexed="81"/>
            <rFont val="Tahoma"/>
            <family val="2"/>
          </rPr>
          <t>Изабери КО из падајуће листе
након попуњавања обрасца "Локације по КО"!</t>
        </r>
      </text>
    </comment>
    <comment ref="CF4" authorId="0" shapeId="0">
      <text>
        <r>
          <rPr>
            <b/>
            <sz val="9"/>
            <color indexed="81"/>
            <rFont val="Tahoma"/>
            <family val="2"/>
          </rPr>
          <t>Изабери КО из падајуће листе
након попуњавања обрасца "Локације по КО"!</t>
        </r>
      </text>
    </comment>
    <comment ref="CP4" authorId="0" shapeId="0">
      <text>
        <r>
          <rPr>
            <b/>
            <sz val="9"/>
            <color indexed="81"/>
            <rFont val="Tahoma"/>
            <family val="2"/>
          </rPr>
          <t>Изабери КО из падајуће листе
након попуњавања обрасца "Локације по КО"!</t>
        </r>
      </text>
    </comment>
    <comment ref="CZ4" authorId="0" shapeId="0">
      <text>
        <r>
          <rPr>
            <b/>
            <sz val="9"/>
            <color indexed="81"/>
            <rFont val="Tahoma"/>
            <family val="2"/>
          </rPr>
          <t>Изабери КО из падајуће листе
након попуњавања обрасца "Локације по КО"!</t>
        </r>
      </text>
    </comment>
    <comment ref="DJ4" authorId="0" shapeId="0">
      <text>
        <r>
          <rPr>
            <b/>
            <sz val="9"/>
            <color indexed="81"/>
            <rFont val="Tahoma"/>
            <family val="2"/>
          </rPr>
          <t>Изабери КО из падајуће листе
након попуњавања обрасца "Локације по КО"!</t>
        </r>
      </text>
    </comment>
    <comment ref="DT4" authorId="0" shapeId="0">
      <text>
        <r>
          <rPr>
            <b/>
            <sz val="9"/>
            <color indexed="81"/>
            <rFont val="Tahoma"/>
            <family val="2"/>
          </rPr>
          <t>Изабери КО из падајуће листе
након попуњавања обрасца "Локације по КО"!</t>
        </r>
      </text>
    </comment>
    <comment ref="ED4" authorId="0" shapeId="0">
      <text>
        <r>
          <rPr>
            <b/>
            <sz val="9"/>
            <color indexed="81"/>
            <rFont val="Tahoma"/>
            <family val="2"/>
          </rPr>
          <t>Изабери КО из падајуће листе
након попуњавања обрасца "Локације по КО"!</t>
        </r>
      </text>
    </comment>
    <comment ref="EN4" authorId="0" shapeId="0">
      <text>
        <r>
          <rPr>
            <b/>
            <sz val="9"/>
            <color indexed="81"/>
            <rFont val="Tahoma"/>
            <family val="2"/>
          </rPr>
          <t>Изабери КО из падајуће листе
након попуњавања обрасца "Локације по КО"!</t>
        </r>
      </text>
    </comment>
    <comment ref="EX4" authorId="0" shapeId="0">
      <text>
        <r>
          <rPr>
            <b/>
            <sz val="9"/>
            <color indexed="81"/>
            <rFont val="Tahoma"/>
            <family val="2"/>
          </rPr>
          <t>Изабери КО из падајуће листе
након попуњавања обрасца "Локације по КО"!</t>
        </r>
      </text>
    </comment>
    <comment ref="FH4" authorId="0" shapeId="0">
      <text>
        <r>
          <rPr>
            <b/>
            <sz val="9"/>
            <color indexed="81"/>
            <rFont val="Tahoma"/>
            <family val="2"/>
          </rPr>
          <t>Изабери КО из падајуће листе
након попуњавања обрасца "Локације по КО"!</t>
        </r>
      </text>
    </comment>
    <comment ref="FR4" authorId="0" shapeId="0">
      <text>
        <r>
          <rPr>
            <b/>
            <sz val="9"/>
            <color indexed="81"/>
            <rFont val="Tahoma"/>
            <family val="2"/>
          </rPr>
          <t>Изабери КО из падајуће листе
након попуњавања обрасца "Локације по КО"!</t>
        </r>
      </text>
    </comment>
    <comment ref="GB4" authorId="0" shapeId="0">
      <text>
        <r>
          <rPr>
            <b/>
            <sz val="9"/>
            <color indexed="81"/>
            <rFont val="Tahoma"/>
            <family val="2"/>
          </rPr>
          <t>Изабери КО из падајуће листе
након попуњавања обрасца "Локације по КО"!</t>
        </r>
      </text>
    </comment>
    <comment ref="GL4" authorId="0" shapeId="0">
      <text>
        <r>
          <rPr>
            <b/>
            <sz val="9"/>
            <color indexed="81"/>
            <rFont val="Tahoma"/>
            <family val="2"/>
          </rPr>
          <t>Изабери КО из падајуће листе
након попуњавања обрасца "Локације по КО"!</t>
        </r>
      </text>
    </comment>
    <comment ref="D5" authorId="1" shapeId="0">
      <text>
        <r>
          <rPr>
            <b/>
            <sz val="10"/>
            <color indexed="81"/>
            <rFont val="Tahoma"/>
            <family val="2"/>
          </rPr>
          <t>Навести низ парцела на следећи начин:
2568; 2569/1; 2571/1; 2571/2 ...</t>
        </r>
      </text>
    </comment>
    <comment ref="N5" authorId="1" shapeId="0">
      <text>
        <r>
          <rPr>
            <b/>
            <sz val="10"/>
            <color indexed="81"/>
            <rFont val="Tahoma"/>
            <family val="2"/>
          </rPr>
          <t>Навести низ парцела на следећи начин:
2568; 2569/1; 2571/1; 2571/2 ...</t>
        </r>
      </text>
    </comment>
    <comment ref="X5" authorId="1" shapeId="0">
      <text>
        <r>
          <rPr>
            <b/>
            <sz val="10"/>
            <color indexed="81"/>
            <rFont val="Tahoma"/>
            <family val="2"/>
          </rPr>
          <t>Навести низ парцела на следећи начин:
2568; 2569/1; 2571/1; 2571/2 ...</t>
        </r>
      </text>
    </comment>
    <comment ref="AH5" authorId="1" shapeId="0">
      <text>
        <r>
          <rPr>
            <b/>
            <sz val="10"/>
            <color indexed="81"/>
            <rFont val="Tahoma"/>
            <family val="2"/>
          </rPr>
          <t>Навести низ парцела на следећи начин:
2568; 2569/1; 2571/1; 2571/2 ...</t>
        </r>
      </text>
    </comment>
    <comment ref="AR5" authorId="1" shapeId="0">
      <text>
        <r>
          <rPr>
            <b/>
            <sz val="10"/>
            <color indexed="81"/>
            <rFont val="Tahoma"/>
            <family val="2"/>
          </rPr>
          <t>Навести низ парцела на следећи начин:
2568; 2569/1; 2571/1; 2571/2 ...</t>
        </r>
      </text>
    </comment>
    <comment ref="BB5" authorId="1" shapeId="0">
      <text>
        <r>
          <rPr>
            <b/>
            <sz val="10"/>
            <color indexed="81"/>
            <rFont val="Tahoma"/>
            <family val="2"/>
          </rPr>
          <t>Навести низ парцела на следећи начин:
2568; 2569/1; 2571/1; 2571/2 ...</t>
        </r>
      </text>
    </comment>
    <comment ref="BL5" authorId="1" shapeId="0">
      <text>
        <r>
          <rPr>
            <b/>
            <sz val="10"/>
            <color indexed="81"/>
            <rFont val="Tahoma"/>
            <family val="2"/>
          </rPr>
          <t>Навести низ парцела на следећи начин:
2568; 2569/1; 2571/1; 2571/2 ...</t>
        </r>
      </text>
    </comment>
    <comment ref="BV5" authorId="1" shapeId="0">
      <text>
        <r>
          <rPr>
            <b/>
            <sz val="10"/>
            <color indexed="81"/>
            <rFont val="Tahoma"/>
            <family val="2"/>
          </rPr>
          <t>Навести низ парцела на следећи начин:
2568; 2569/1; 2571/1; 2571/2 ...</t>
        </r>
      </text>
    </comment>
    <comment ref="CF5" authorId="1" shapeId="0">
      <text>
        <r>
          <rPr>
            <b/>
            <sz val="10"/>
            <color indexed="81"/>
            <rFont val="Tahoma"/>
            <family val="2"/>
          </rPr>
          <t>Навести низ парцела на следећи начин:
2568; 2569/1; 2571/1; 2571/2 ...</t>
        </r>
      </text>
    </comment>
    <comment ref="CP5" authorId="1" shapeId="0">
      <text>
        <r>
          <rPr>
            <b/>
            <sz val="10"/>
            <color indexed="81"/>
            <rFont val="Tahoma"/>
            <family val="2"/>
          </rPr>
          <t>Навести низ парцела на следећи начин:
2568; 2569/1; 2571/1; 2571/2 ...</t>
        </r>
      </text>
    </comment>
    <comment ref="CZ5" authorId="1" shapeId="0">
      <text>
        <r>
          <rPr>
            <b/>
            <sz val="10"/>
            <color indexed="81"/>
            <rFont val="Tahoma"/>
            <family val="2"/>
          </rPr>
          <t>Навести низ парцела на следећи начин:
2568; 2569/1; 2571/1; 2571/2 ...</t>
        </r>
      </text>
    </comment>
    <comment ref="DJ5" authorId="1" shapeId="0">
      <text>
        <r>
          <rPr>
            <b/>
            <sz val="10"/>
            <color indexed="81"/>
            <rFont val="Tahoma"/>
            <family val="2"/>
          </rPr>
          <t>Навести низ парцела на следећи начин:
2568; 2569/1; 2571/1; 2571/2 ...</t>
        </r>
      </text>
    </comment>
    <comment ref="DT5" authorId="1" shapeId="0">
      <text>
        <r>
          <rPr>
            <b/>
            <sz val="10"/>
            <color indexed="81"/>
            <rFont val="Tahoma"/>
            <family val="2"/>
          </rPr>
          <t>Навести низ парцела на следећи начин:
2568; 2569/1; 2571/1; 2571/2 ...</t>
        </r>
      </text>
    </comment>
    <comment ref="ED5" authorId="1" shapeId="0">
      <text>
        <r>
          <rPr>
            <b/>
            <sz val="10"/>
            <color indexed="81"/>
            <rFont val="Tahoma"/>
            <family val="2"/>
          </rPr>
          <t>Навести низ парцела на следећи начин:
2568; 2569/1; 2571/1; 2571/2 ...</t>
        </r>
      </text>
    </comment>
    <comment ref="EN5" authorId="1" shapeId="0">
      <text>
        <r>
          <rPr>
            <b/>
            <sz val="10"/>
            <color indexed="81"/>
            <rFont val="Tahoma"/>
            <family val="2"/>
          </rPr>
          <t>Навести низ парцела на следећи начин:
2568; 2569/1; 2571/1; 2571/2 ...</t>
        </r>
      </text>
    </comment>
    <comment ref="EX5" authorId="1" shapeId="0">
      <text>
        <r>
          <rPr>
            <b/>
            <sz val="10"/>
            <color indexed="81"/>
            <rFont val="Tahoma"/>
            <family val="2"/>
          </rPr>
          <t>Навести низ парцела на следећи начин:
2568; 2569/1; 2571/1; 2571/2 ...</t>
        </r>
      </text>
    </comment>
    <comment ref="FH5" authorId="1" shapeId="0">
      <text>
        <r>
          <rPr>
            <b/>
            <sz val="10"/>
            <color indexed="81"/>
            <rFont val="Tahoma"/>
            <family val="2"/>
          </rPr>
          <t>Навести низ парцела на следећи начин:
2568; 2569/1; 2571/1; 2571/2 ...</t>
        </r>
      </text>
    </comment>
    <comment ref="FR5" authorId="1" shapeId="0">
      <text>
        <r>
          <rPr>
            <b/>
            <sz val="10"/>
            <color indexed="81"/>
            <rFont val="Tahoma"/>
            <family val="2"/>
          </rPr>
          <t>Навести низ парцела на следећи начин:
2568; 2569/1; 2571/1; 2571/2 ...</t>
        </r>
      </text>
    </comment>
    <comment ref="GB5" authorId="1" shapeId="0">
      <text>
        <r>
          <rPr>
            <b/>
            <sz val="10"/>
            <color indexed="81"/>
            <rFont val="Tahoma"/>
            <family val="2"/>
          </rPr>
          <t>Навести низ парцела на следећи начин:
2568; 2569/1; 2571/1; 2571/2 ...</t>
        </r>
      </text>
    </comment>
    <comment ref="GL5" authorId="1" shapeId="0">
      <text>
        <r>
          <rPr>
            <b/>
            <sz val="10"/>
            <color indexed="81"/>
            <rFont val="Tahoma"/>
            <family val="2"/>
          </rPr>
          <t>Навести низ парцела на следећи начин:
2568; 2569/1; 2571/1; 2571/2 ...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Изабери опцију са падајуће листе: 
садња или сетва</t>
        </r>
      </text>
    </comment>
    <comment ref="O13" authorId="0" shapeId="0">
      <text>
        <r>
          <rPr>
            <b/>
            <sz val="9"/>
            <color indexed="81"/>
            <rFont val="Tahoma"/>
            <family val="2"/>
          </rPr>
          <t>Изабери опцију са падајуће листе: 
садња или сетва</t>
        </r>
      </text>
    </comment>
    <comment ref="Y13" authorId="0" shapeId="0">
      <text>
        <r>
          <rPr>
            <b/>
            <sz val="9"/>
            <color indexed="81"/>
            <rFont val="Tahoma"/>
            <family val="2"/>
          </rPr>
          <t>Изабери опцију са падајуће листе: 
садња или сетва</t>
        </r>
      </text>
    </comment>
    <comment ref="AI13" authorId="0" shapeId="0">
      <text>
        <r>
          <rPr>
            <b/>
            <sz val="9"/>
            <color indexed="81"/>
            <rFont val="Tahoma"/>
            <family val="2"/>
          </rPr>
          <t>Изабери опцију са падајуће листе: 
садња или сетва</t>
        </r>
      </text>
    </comment>
    <comment ref="AS13" authorId="0" shapeId="0">
      <text>
        <r>
          <rPr>
            <b/>
            <sz val="9"/>
            <color indexed="81"/>
            <rFont val="Tahoma"/>
            <family val="2"/>
          </rPr>
          <t>Изабери опцију са падајуће листе: 
садња или сетва</t>
        </r>
      </text>
    </comment>
    <comment ref="BC13" authorId="0" shapeId="0">
      <text>
        <r>
          <rPr>
            <b/>
            <sz val="9"/>
            <color indexed="81"/>
            <rFont val="Tahoma"/>
            <family val="2"/>
          </rPr>
          <t>Изабери опцију са падајуће листе: 
садња или сетва</t>
        </r>
      </text>
    </comment>
    <comment ref="BM13" authorId="0" shapeId="0">
      <text>
        <r>
          <rPr>
            <b/>
            <sz val="9"/>
            <color indexed="81"/>
            <rFont val="Tahoma"/>
            <family val="2"/>
          </rPr>
          <t>Изабери опцију са падајуће листе: 
садња или сетва</t>
        </r>
      </text>
    </comment>
    <comment ref="BW13" authorId="0" shapeId="0">
      <text>
        <r>
          <rPr>
            <b/>
            <sz val="9"/>
            <color indexed="81"/>
            <rFont val="Tahoma"/>
            <family val="2"/>
          </rPr>
          <t>Изабери опцију са падајуће листе: 
садња или сетва</t>
        </r>
      </text>
    </comment>
    <comment ref="CG13" authorId="0" shapeId="0">
      <text>
        <r>
          <rPr>
            <b/>
            <sz val="9"/>
            <color indexed="81"/>
            <rFont val="Tahoma"/>
            <family val="2"/>
          </rPr>
          <t>Изабери опцију са падајуће листе: 
садња или сетва</t>
        </r>
      </text>
    </comment>
    <comment ref="CQ13" authorId="0" shapeId="0">
      <text>
        <r>
          <rPr>
            <b/>
            <sz val="9"/>
            <color indexed="81"/>
            <rFont val="Tahoma"/>
            <family val="2"/>
          </rPr>
          <t>Изабери опцију са падајуће листе: 
садња или сетва</t>
        </r>
      </text>
    </comment>
    <comment ref="DA13" authorId="0" shapeId="0">
      <text>
        <r>
          <rPr>
            <b/>
            <sz val="9"/>
            <color indexed="81"/>
            <rFont val="Tahoma"/>
            <family val="2"/>
          </rPr>
          <t>Изабери опцију са падајуће листе: 
садња или сетва</t>
        </r>
      </text>
    </comment>
    <comment ref="DK13" authorId="0" shapeId="0">
      <text>
        <r>
          <rPr>
            <b/>
            <sz val="9"/>
            <color indexed="81"/>
            <rFont val="Tahoma"/>
            <family val="2"/>
          </rPr>
          <t>Изабери опцију са падајуће листе: 
садња или сетва</t>
        </r>
      </text>
    </comment>
    <comment ref="DU13" authorId="0" shapeId="0">
      <text>
        <r>
          <rPr>
            <b/>
            <sz val="9"/>
            <color indexed="81"/>
            <rFont val="Tahoma"/>
            <family val="2"/>
          </rPr>
          <t>Изабери опцију са падајуће листе: 
садња или сетва</t>
        </r>
      </text>
    </comment>
    <comment ref="EE13" authorId="0" shapeId="0">
      <text>
        <r>
          <rPr>
            <b/>
            <sz val="9"/>
            <color indexed="81"/>
            <rFont val="Tahoma"/>
            <family val="2"/>
          </rPr>
          <t>Изабери опцију са падајуће листе: 
садња или сетва</t>
        </r>
      </text>
    </comment>
    <comment ref="EO13" authorId="0" shapeId="0">
      <text>
        <r>
          <rPr>
            <b/>
            <sz val="9"/>
            <color indexed="81"/>
            <rFont val="Tahoma"/>
            <family val="2"/>
          </rPr>
          <t>Изабери опцију са падајуће листе: 
садња или сетва</t>
        </r>
      </text>
    </comment>
    <comment ref="EY13" authorId="0" shapeId="0">
      <text>
        <r>
          <rPr>
            <b/>
            <sz val="9"/>
            <color indexed="81"/>
            <rFont val="Tahoma"/>
            <family val="2"/>
          </rPr>
          <t>Изабери опцију са падајуће листе: 
садња или сетва</t>
        </r>
      </text>
    </comment>
    <comment ref="FI13" authorId="0" shapeId="0">
      <text>
        <r>
          <rPr>
            <b/>
            <sz val="9"/>
            <color indexed="81"/>
            <rFont val="Tahoma"/>
            <family val="2"/>
          </rPr>
          <t>Изабери опцију са падајуће листе: 
садња или сетва</t>
        </r>
      </text>
    </comment>
    <comment ref="FS13" authorId="0" shapeId="0">
      <text>
        <r>
          <rPr>
            <b/>
            <sz val="9"/>
            <color indexed="81"/>
            <rFont val="Tahoma"/>
            <family val="2"/>
          </rPr>
          <t>Изабери опцију са падајуће листе: 
садња или сетва</t>
        </r>
      </text>
    </comment>
    <comment ref="GC13" authorId="0" shapeId="0">
      <text>
        <r>
          <rPr>
            <b/>
            <sz val="9"/>
            <color indexed="81"/>
            <rFont val="Tahoma"/>
            <family val="2"/>
          </rPr>
          <t>Изабери опцију са падајуће листе: 
садња или сетва</t>
        </r>
      </text>
    </comment>
    <comment ref="GM13" authorId="0" shapeId="0">
      <text>
        <r>
          <rPr>
            <b/>
            <sz val="9"/>
            <color indexed="81"/>
            <rFont val="Tahoma"/>
            <family val="2"/>
          </rPr>
          <t>Изабери опцију са падајуће листе: 
садња или сетва</t>
        </r>
      </text>
    </comment>
    <comment ref="A16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K16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U16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AE16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AO16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AY16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BI16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BS16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CC16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CM16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CW16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DG16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DQ16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EA16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EK16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EU16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FE16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FO16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FY16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GI16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A17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K17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U17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AE17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AO17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AY17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BI17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BS17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CC17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CM17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CW17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DG17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DQ17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EA17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EK17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EU17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FE17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FO17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FY17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GI17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A18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U18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AE18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AO18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AY18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BI18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BS18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CC18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CM18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CW18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DG18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DQ18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EA18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EK18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EU18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FE18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FO18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FY18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GI18" authorId="1" shapeId="0">
      <text>
        <r>
          <rPr>
            <b/>
            <sz val="8"/>
            <color indexed="81"/>
            <rFont val="Tahoma"/>
            <family val="2"/>
          </rPr>
          <t>Више врста се уноси само када се пошумљавање врши мешовито, равномерно по површини (стаблимично или у редовима).
Ако се део површине пошумљава једном врстом, а други део другом врстом, то су различити пројекти и попуњавају се посебни обрасци за те радне површине.</t>
        </r>
      </text>
    </comment>
    <comment ref="A27" authorId="1" shapeId="0">
      <text>
        <r>
          <rPr>
            <b/>
            <sz val="14"/>
            <color indexed="81"/>
            <rFont val="Tahoma"/>
            <family val="2"/>
          </rPr>
          <t>Место</t>
        </r>
      </text>
    </comment>
    <comment ref="C27" authorId="0" shapeId="0">
      <text>
        <r>
          <rPr>
            <b/>
            <sz val="14"/>
            <color indexed="81"/>
            <rFont val="Tahoma"/>
            <family val="2"/>
          </rPr>
          <t>Датум</t>
        </r>
      </text>
    </comment>
    <comment ref="G27" authorId="1" shapeId="0">
      <text>
        <r>
          <rPr>
            <b/>
            <sz val="14"/>
            <color indexed="81"/>
            <rFont val="Tahoma"/>
            <family val="2"/>
          </rPr>
          <t>Назив правног лица или његовог дела у којем је урађен овај пројекат</t>
        </r>
      </text>
    </comment>
    <comment ref="K27" authorId="1" shapeId="0">
      <text>
        <r>
          <rPr>
            <b/>
            <sz val="14"/>
            <color indexed="81"/>
            <rFont val="Tahoma"/>
            <family val="2"/>
          </rPr>
          <t>Место</t>
        </r>
      </text>
    </comment>
    <comment ref="M27" authorId="0" shapeId="0">
      <text>
        <r>
          <rPr>
            <b/>
            <sz val="14"/>
            <color indexed="81"/>
            <rFont val="Tahoma"/>
            <family val="2"/>
          </rPr>
          <t>Датум</t>
        </r>
      </text>
    </comment>
    <comment ref="Q27" authorId="1" shapeId="0">
      <text>
        <r>
          <rPr>
            <b/>
            <sz val="14"/>
            <color indexed="81"/>
            <rFont val="Tahoma"/>
            <family val="2"/>
          </rPr>
          <t>Назив правног лица или његовог дела у којем је урађен овај пројекат</t>
        </r>
      </text>
    </comment>
    <comment ref="U27" authorId="1" shapeId="0">
      <text>
        <r>
          <rPr>
            <b/>
            <sz val="14"/>
            <color indexed="81"/>
            <rFont val="Tahoma"/>
            <family val="2"/>
          </rPr>
          <t>Место</t>
        </r>
      </text>
    </comment>
    <comment ref="W27" authorId="0" shapeId="0">
      <text>
        <r>
          <rPr>
            <b/>
            <sz val="14"/>
            <color indexed="81"/>
            <rFont val="Tahoma"/>
            <family val="2"/>
          </rPr>
          <t>Датум</t>
        </r>
      </text>
    </comment>
    <comment ref="AA27" authorId="1" shapeId="0">
      <text>
        <r>
          <rPr>
            <b/>
            <sz val="14"/>
            <color indexed="81"/>
            <rFont val="Tahoma"/>
            <family val="2"/>
          </rPr>
          <t>Назив правног лица или његовог дела у којем је урађен овај пројекат</t>
        </r>
      </text>
    </comment>
    <comment ref="AE27" authorId="1" shapeId="0">
      <text>
        <r>
          <rPr>
            <b/>
            <sz val="14"/>
            <color indexed="81"/>
            <rFont val="Tahoma"/>
            <family val="2"/>
          </rPr>
          <t>Место</t>
        </r>
      </text>
    </comment>
    <comment ref="AG27" authorId="0" shapeId="0">
      <text>
        <r>
          <rPr>
            <b/>
            <sz val="14"/>
            <color indexed="81"/>
            <rFont val="Tahoma"/>
            <family val="2"/>
          </rPr>
          <t>Датум</t>
        </r>
      </text>
    </comment>
    <comment ref="AK27" authorId="1" shapeId="0">
      <text>
        <r>
          <rPr>
            <b/>
            <sz val="14"/>
            <color indexed="81"/>
            <rFont val="Tahoma"/>
            <family val="2"/>
          </rPr>
          <t>Назив правног лица или његовог дела у којем је урађен овај пројекат</t>
        </r>
      </text>
    </comment>
    <comment ref="AO27" authorId="1" shapeId="0">
      <text>
        <r>
          <rPr>
            <b/>
            <sz val="14"/>
            <color indexed="81"/>
            <rFont val="Tahoma"/>
            <family val="2"/>
          </rPr>
          <t>Место</t>
        </r>
      </text>
    </comment>
    <comment ref="AQ27" authorId="0" shapeId="0">
      <text>
        <r>
          <rPr>
            <b/>
            <sz val="14"/>
            <color indexed="81"/>
            <rFont val="Tahoma"/>
            <family val="2"/>
          </rPr>
          <t>Датум</t>
        </r>
      </text>
    </comment>
    <comment ref="AU27" authorId="1" shapeId="0">
      <text>
        <r>
          <rPr>
            <b/>
            <sz val="14"/>
            <color indexed="81"/>
            <rFont val="Tahoma"/>
            <family val="2"/>
          </rPr>
          <t>Назив правног лица или његовог дела у којем је урађен овај пројекат</t>
        </r>
      </text>
    </comment>
    <comment ref="AY27" authorId="1" shapeId="0">
      <text>
        <r>
          <rPr>
            <b/>
            <sz val="14"/>
            <color indexed="81"/>
            <rFont val="Tahoma"/>
            <family val="2"/>
          </rPr>
          <t>Место</t>
        </r>
      </text>
    </comment>
    <comment ref="BA27" authorId="0" shapeId="0">
      <text>
        <r>
          <rPr>
            <b/>
            <sz val="14"/>
            <color indexed="81"/>
            <rFont val="Tahoma"/>
            <family val="2"/>
          </rPr>
          <t>Датум</t>
        </r>
      </text>
    </comment>
    <comment ref="BE27" authorId="1" shapeId="0">
      <text>
        <r>
          <rPr>
            <b/>
            <sz val="14"/>
            <color indexed="81"/>
            <rFont val="Tahoma"/>
            <family val="2"/>
          </rPr>
          <t>Назив правног лица или његовог дела у којем је урађен овај пројекат</t>
        </r>
      </text>
    </comment>
    <comment ref="BI27" authorId="1" shapeId="0">
      <text>
        <r>
          <rPr>
            <b/>
            <sz val="14"/>
            <color indexed="81"/>
            <rFont val="Tahoma"/>
            <family val="2"/>
          </rPr>
          <t>Место</t>
        </r>
      </text>
    </comment>
    <comment ref="BK27" authorId="0" shapeId="0">
      <text>
        <r>
          <rPr>
            <b/>
            <sz val="14"/>
            <color indexed="81"/>
            <rFont val="Tahoma"/>
            <family val="2"/>
          </rPr>
          <t>Датум</t>
        </r>
      </text>
    </comment>
    <comment ref="BO27" authorId="1" shapeId="0">
      <text>
        <r>
          <rPr>
            <b/>
            <sz val="14"/>
            <color indexed="81"/>
            <rFont val="Tahoma"/>
            <family val="2"/>
          </rPr>
          <t>Назив правног лица или његовог дела у којем је урађен овај пројекат</t>
        </r>
      </text>
    </comment>
    <comment ref="BS27" authorId="1" shapeId="0">
      <text>
        <r>
          <rPr>
            <b/>
            <sz val="14"/>
            <color indexed="81"/>
            <rFont val="Tahoma"/>
            <family val="2"/>
          </rPr>
          <t>Место</t>
        </r>
      </text>
    </comment>
    <comment ref="BU27" authorId="0" shapeId="0">
      <text>
        <r>
          <rPr>
            <b/>
            <sz val="14"/>
            <color indexed="81"/>
            <rFont val="Tahoma"/>
            <family val="2"/>
          </rPr>
          <t>Датум</t>
        </r>
      </text>
    </comment>
    <comment ref="BY27" authorId="1" shapeId="0">
      <text>
        <r>
          <rPr>
            <b/>
            <sz val="14"/>
            <color indexed="81"/>
            <rFont val="Tahoma"/>
            <family val="2"/>
          </rPr>
          <t>Назив правног лица или његовог дела у којем је урађен овај пројекат</t>
        </r>
      </text>
    </comment>
    <comment ref="CC27" authorId="1" shapeId="0">
      <text>
        <r>
          <rPr>
            <b/>
            <sz val="14"/>
            <color indexed="81"/>
            <rFont val="Tahoma"/>
            <family val="2"/>
          </rPr>
          <t>Место</t>
        </r>
      </text>
    </comment>
    <comment ref="CE27" authorId="0" shapeId="0">
      <text>
        <r>
          <rPr>
            <b/>
            <sz val="14"/>
            <color indexed="81"/>
            <rFont val="Tahoma"/>
            <family val="2"/>
          </rPr>
          <t>Датум</t>
        </r>
      </text>
    </comment>
    <comment ref="CI27" authorId="1" shapeId="0">
      <text>
        <r>
          <rPr>
            <b/>
            <sz val="14"/>
            <color indexed="81"/>
            <rFont val="Tahoma"/>
            <family val="2"/>
          </rPr>
          <t>Назив правног лица или његовог дела у којем је урађен овај пројекат</t>
        </r>
      </text>
    </comment>
    <comment ref="CM27" authorId="1" shapeId="0">
      <text>
        <r>
          <rPr>
            <b/>
            <sz val="14"/>
            <color indexed="81"/>
            <rFont val="Tahoma"/>
            <family val="2"/>
          </rPr>
          <t>Место</t>
        </r>
      </text>
    </comment>
    <comment ref="CO27" authorId="0" shapeId="0">
      <text>
        <r>
          <rPr>
            <b/>
            <sz val="14"/>
            <color indexed="81"/>
            <rFont val="Tahoma"/>
            <family val="2"/>
          </rPr>
          <t>Датум</t>
        </r>
      </text>
    </comment>
    <comment ref="CS27" authorId="1" shapeId="0">
      <text>
        <r>
          <rPr>
            <b/>
            <sz val="14"/>
            <color indexed="81"/>
            <rFont val="Tahoma"/>
            <family val="2"/>
          </rPr>
          <t>Назив правног лица или његовог дела у којем је урађен овај пројекат</t>
        </r>
      </text>
    </comment>
    <comment ref="CW27" authorId="1" shapeId="0">
      <text>
        <r>
          <rPr>
            <b/>
            <sz val="14"/>
            <color indexed="81"/>
            <rFont val="Tahoma"/>
            <family val="2"/>
          </rPr>
          <t>Место</t>
        </r>
      </text>
    </comment>
    <comment ref="CY27" authorId="0" shapeId="0">
      <text>
        <r>
          <rPr>
            <b/>
            <sz val="14"/>
            <color indexed="81"/>
            <rFont val="Tahoma"/>
            <family val="2"/>
          </rPr>
          <t>Датум</t>
        </r>
      </text>
    </comment>
    <comment ref="DC27" authorId="1" shapeId="0">
      <text>
        <r>
          <rPr>
            <b/>
            <sz val="14"/>
            <color indexed="81"/>
            <rFont val="Tahoma"/>
            <family val="2"/>
          </rPr>
          <t>Назив правног лица или његовог дела у којем је урађен овај пројекат</t>
        </r>
      </text>
    </comment>
    <comment ref="DG27" authorId="1" shapeId="0">
      <text>
        <r>
          <rPr>
            <b/>
            <sz val="14"/>
            <color indexed="81"/>
            <rFont val="Tahoma"/>
            <family val="2"/>
          </rPr>
          <t>Место</t>
        </r>
      </text>
    </comment>
    <comment ref="DI27" authorId="0" shapeId="0">
      <text>
        <r>
          <rPr>
            <b/>
            <sz val="14"/>
            <color indexed="81"/>
            <rFont val="Tahoma"/>
            <family val="2"/>
          </rPr>
          <t>Датум</t>
        </r>
      </text>
    </comment>
    <comment ref="DM27" authorId="1" shapeId="0">
      <text>
        <r>
          <rPr>
            <b/>
            <sz val="14"/>
            <color indexed="81"/>
            <rFont val="Tahoma"/>
            <family val="2"/>
          </rPr>
          <t>Назив правног лица или његовог дела у којем је урађен овај пројекат</t>
        </r>
      </text>
    </comment>
    <comment ref="DQ27" authorId="1" shapeId="0">
      <text>
        <r>
          <rPr>
            <b/>
            <sz val="14"/>
            <color indexed="81"/>
            <rFont val="Tahoma"/>
            <family val="2"/>
          </rPr>
          <t>Место</t>
        </r>
      </text>
    </comment>
    <comment ref="DS27" authorId="0" shapeId="0">
      <text>
        <r>
          <rPr>
            <b/>
            <sz val="14"/>
            <color indexed="81"/>
            <rFont val="Tahoma"/>
            <family val="2"/>
          </rPr>
          <t>Датум</t>
        </r>
      </text>
    </comment>
    <comment ref="DW27" authorId="1" shapeId="0">
      <text>
        <r>
          <rPr>
            <b/>
            <sz val="14"/>
            <color indexed="81"/>
            <rFont val="Tahoma"/>
            <family val="2"/>
          </rPr>
          <t>Назив правног лица или његовог дела у којем је урађен овај пројекат</t>
        </r>
      </text>
    </comment>
    <comment ref="EA27" authorId="1" shapeId="0">
      <text>
        <r>
          <rPr>
            <b/>
            <sz val="14"/>
            <color indexed="81"/>
            <rFont val="Tahoma"/>
            <family val="2"/>
          </rPr>
          <t>Место</t>
        </r>
      </text>
    </comment>
    <comment ref="EC27" authorId="0" shapeId="0">
      <text>
        <r>
          <rPr>
            <b/>
            <sz val="14"/>
            <color indexed="81"/>
            <rFont val="Tahoma"/>
            <family val="2"/>
          </rPr>
          <t>Датум</t>
        </r>
      </text>
    </comment>
    <comment ref="EG27" authorId="1" shapeId="0">
      <text>
        <r>
          <rPr>
            <b/>
            <sz val="14"/>
            <color indexed="81"/>
            <rFont val="Tahoma"/>
            <family val="2"/>
          </rPr>
          <t>Назив правног лица или његовог дела у којем је урађен овај пројекат</t>
        </r>
      </text>
    </comment>
    <comment ref="EK27" authorId="1" shapeId="0">
      <text>
        <r>
          <rPr>
            <b/>
            <sz val="14"/>
            <color indexed="81"/>
            <rFont val="Tahoma"/>
            <family val="2"/>
          </rPr>
          <t>Место</t>
        </r>
      </text>
    </comment>
    <comment ref="EM27" authorId="0" shapeId="0">
      <text>
        <r>
          <rPr>
            <b/>
            <sz val="14"/>
            <color indexed="81"/>
            <rFont val="Tahoma"/>
            <family val="2"/>
          </rPr>
          <t>Датум</t>
        </r>
      </text>
    </comment>
    <comment ref="EQ27" authorId="1" shapeId="0">
      <text>
        <r>
          <rPr>
            <b/>
            <sz val="14"/>
            <color indexed="81"/>
            <rFont val="Tahoma"/>
            <family val="2"/>
          </rPr>
          <t>Назив правног лица или његовог дела у којем је урађен овај пројекат</t>
        </r>
      </text>
    </comment>
    <comment ref="EU27" authorId="1" shapeId="0">
      <text>
        <r>
          <rPr>
            <b/>
            <sz val="14"/>
            <color indexed="81"/>
            <rFont val="Tahoma"/>
            <family val="2"/>
          </rPr>
          <t>Место</t>
        </r>
      </text>
    </comment>
    <comment ref="EW27" authorId="0" shapeId="0">
      <text>
        <r>
          <rPr>
            <b/>
            <sz val="14"/>
            <color indexed="81"/>
            <rFont val="Tahoma"/>
            <family val="2"/>
          </rPr>
          <t>Датум</t>
        </r>
      </text>
    </comment>
    <comment ref="FA27" authorId="1" shapeId="0">
      <text>
        <r>
          <rPr>
            <b/>
            <sz val="14"/>
            <color indexed="81"/>
            <rFont val="Tahoma"/>
            <family val="2"/>
          </rPr>
          <t>Назив правног лица или његовог дела у којем је урађен овај пројекат</t>
        </r>
      </text>
    </comment>
    <comment ref="FE27" authorId="1" shapeId="0">
      <text>
        <r>
          <rPr>
            <b/>
            <sz val="14"/>
            <color indexed="81"/>
            <rFont val="Tahoma"/>
            <family val="2"/>
          </rPr>
          <t>Место</t>
        </r>
      </text>
    </comment>
    <comment ref="FG27" authorId="0" shapeId="0">
      <text>
        <r>
          <rPr>
            <b/>
            <sz val="14"/>
            <color indexed="81"/>
            <rFont val="Tahoma"/>
            <family val="2"/>
          </rPr>
          <t>Датум</t>
        </r>
      </text>
    </comment>
    <comment ref="FK27" authorId="1" shapeId="0">
      <text>
        <r>
          <rPr>
            <b/>
            <sz val="14"/>
            <color indexed="81"/>
            <rFont val="Tahoma"/>
            <family val="2"/>
          </rPr>
          <t>Назив правног лица или његовог дела у којем је урађен овај пројекат</t>
        </r>
      </text>
    </comment>
    <comment ref="FO27" authorId="1" shapeId="0">
      <text>
        <r>
          <rPr>
            <b/>
            <sz val="14"/>
            <color indexed="81"/>
            <rFont val="Tahoma"/>
            <family val="2"/>
          </rPr>
          <t>Место</t>
        </r>
      </text>
    </comment>
    <comment ref="FQ27" authorId="0" shapeId="0">
      <text>
        <r>
          <rPr>
            <b/>
            <sz val="14"/>
            <color indexed="81"/>
            <rFont val="Tahoma"/>
            <family val="2"/>
          </rPr>
          <t>Датум</t>
        </r>
      </text>
    </comment>
    <comment ref="FU27" authorId="1" shapeId="0">
      <text>
        <r>
          <rPr>
            <b/>
            <sz val="14"/>
            <color indexed="81"/>
            <rFont val="Tahoma"/>
            <family val="2"/>
          </rPr>
          <t>Назив правног лица или његовог дела у којем је урађен овај пројекат</t>
        </r>
      </text>
    </comment>
    <comment ref="FY27" authorId="1" shapeId="0">
      <text>
        <r>
          <rPr>
            <b/>
            <sz val="14"/>
            <color indexed="81"/>
            <rFont val="Tahoma"/>
            <family val="2"/>
          </rPr>
          <t>Место</t>
        </r>
      </text>
    </comment>
    <comment ref="GA27" authorId="0" shapeId="0">
      <text>
        <r>
          <rPr>
            <b/>
            <sz val="14"/>
            <color indexed="81"/>
            <rFont val="Tahoma"/>
            <family val="2"/>
          </rPr>
          <t>Датум</t>
        </r>
      </text>
    </comment>
    <comment ref="GE27" authorId="1" shapeId="0">
      <text>
        <r>
          <rPr>
            <b/>
            <sz val="14"/>
            <color indexed="81"/>
            <rFont val="Tahoma"/>
            <family val="2"/>
          </rPr>
          <t>Назив правног лица или његовог дела у којем је урађен овај пројекат</t>
        </r>
      </text>
    </comment>
    <comment ref="GI27" authorId="1" shapeId="0">
      <text>
        <r>
          <rPr>
            <b/>
            <sz val="14"/>
            <color indexed="81"/>
            <rFont val="Tahoma"/>
            <family val="2"/>
          </rPr>
          <t>Место</t>
        </r>
      </text>
    </comment>
    <comment ref="GK27" authorId="0" shapeId="0">
      <text>
        <r>
          <rPr>
            <b/>
            <sz val="14"/>
            <color indexed="81"/>
            <rFont val="Tahoma"/>
            <family val="2"/>
          </rPr>
          <t>Датум</t>
        </r>
      </text>
    </comment>
    <comment ref="GO27" authorId="1" shapeId="0">
      <text>
        <r>
          <rPr>
            <b/>
            <sz val="14"/>
            <color indexed="81"/>
            <rFont val="Tahoma"/>
            <family val="2"/>
          </rPr>
          <t>Назив правног лица или његовог дела у којем је урађен овај пројекат</t>
        </r>
      </text>
    </comment>
    <comment ref="G29" authorId="1" shapeId="0">
      <text>
        <r>
          <rPr>
            <b/>
            <sz val="14"/>
            <color indexed="81"/>
            <rFont val="Tahoma"/>
            <family val="2"/>
          </rPr>
          <t>Функција одговорног лица</t>
        </r>
      </text>
    </comment>
    <comment ref="Q29" authorId="1" shapeId="0">
      <text>
        <r>
          <rPr>
            <b/>
            <sz val="14"/>
            <color indexed="81"/>
            <rFont val="Tahoma"/>
            <family val="2"/>
          </rPr>
          <t>Функција одговорног лица</t>
        </r>
      </text>
    </comment>
    <comment ref="AA29" authorId="1" shapeId="0">
      <text>
        <r>
          <rPr>
            <b/>
            <sz val="14"/>
            <color indexed="81"/>
            <rFont val="Tahoma"/>
            <family val="2"/>
          </rPr>
          <t>Функција одговорног лица</t>
        </r>
      </text>
    </comment>
    <comment ref="AK29" authorId="1" shapeId="0">
      <text>
        <r>
          <rPr>
            <b/>
            <sz val="14"/>
            <color indexed="81"/>
            <rFont val="Tahoma"/>
            <family val="2"/>
          </rPr>
          <t>Функција одговорног лица</t>
        </r>
      </text>
    </comment>
    <comment ref="AU29" authorId="1" shapeId="0">
      <text>
        <r>
          <rPr>
            <b/>
            <sz val="14"/>
            <color indexed="81"/>
            <rFont val="Tahoma"/>
            <family val="2"/>
          </rPr>
          <t>Функција одговорног лица</t>
        </r>
      </text>
    </comment>
    <comment ref="BE29" authorId="1" shapeId="0">
      <text>
        <r>
          <rPr>
            <b/>
            <sz val="14"/>
            <color indexed="81"/>
            <rFont val="Tahoma"/>
            <family val="2"/>
          </rPr>
          <t>Функција одговорног лица</t>
        </r>
      </text>
    </comment>
    <comment ref="BO29" authorId="1" shapeId="0">
      <text>
        <r>
          <rPr>
            <b/>
            <sz val="14"/>
            <color indexed="81"/>
            <rFont val="Tahoma"/>
            <family val="2"/>
          </rPr>
          <t>Функција одговорног лица</t>
        </r>
      </text>
    </comment>
    <comment ref="BY29" authorId="1" shapeId="0">
      <text>
        <r>
          <rPr>
            <b/>
            <sz val="14"/>
            <color indexed="81"/>
            <rFont val="Tahoma"/>
            <family val="2"/>
          </rPr>
          <t>Функција одговорног лица</t>
        </r>
      </text>
    </comment>
    <comment ref="CI29" authorId="1" shapeId="0">
      <text>
        <r>
          <rPr>
            <b/>
            <sz val="14"/>
            <color indexed="81"/>
            <rFont val="Tahoma"/>
            <family val="2"/>
          </rPr>
          <t>Функција одговорног лица</t>
        </r>
      </text>
    </comment>
    <comment ref="CS29" authorId="1" shapeId="0">
      <text>
        <r>
          <rPr>
            <b/>
            <sz val="14"/>
            <color indexed="81"/>
            <rFont val="Tahoma"/>
            <family val="2"/>
          </rPr>
          <t>Функција одговорног лица</t>
        </r>
      </text>
    </comment>
    <comment ref="DC29" authorId="1" shapeId="0">
      <text>
        <r>
          <rPr>
            <b/>
            <sz val="14"/>
            <color indexed="81"/>
            <rFont val="Tahoma"/>
            <family val="2"/>
          </rPr>
          <t>Функција одговорног лица</t>
        </r>
      </text>
    </comment>
    <comment ref="DM29" authorId="1" shapeId="0">
      <text>
        <r>
          <rPr>
            <b/>
            <sz val="14"/>
            <color indexed="81"/>
            <rFont val="Tahoma"/>
            <family val="2"/>
          </rPr>
          <t>Функција одговорног лица</t>
        </r>
      </text>
    </comment>
    <comment ref="DW29" authorId="1" shapeId="0">
      <text>
        <r>
          <rPr>
            <b/>
            <sz val="14"/>
            <color indexed="81"/>
            <rFont val="Tahoma"/>
            <family val="2"/>
          </rPr>
          <t>Функција одговорног лица</t>
        </r>
      </text>
    </comment>
    <comment ref="EG29" authorId="1" shapeId="0">
      <text>
        <r>
          <rPr>
            <b/>
            <sz val="14"/>
            <color indexed="81"/>
            <rFont val="Tahoma"/>
            <family val="2"/>
          </rPr>
          <t>Функција одговорног лица</t>
        </r>
      </text>
    </comment>
    <comment ref="EQ29" authorId="1" shapeId="0">
      <text>
        <r>
          <rPr>
            <b/>
            <sz val="14"/>
            <color indexed="81"/>
            <rFont val="Tahoma"/>
            <family val="2"/>
          </rPr>
          <t>Функција одговорног лица</t>
        </r>
      </text>
    </comment>
    <comment ref="FA29" authorId="1" shapeId="0">
      <text>
        <r>
          <rPr>
            <b/>
            <sz val="14"/>
            <color indexed="81"/>
            <rFont val="Tahoma"/>
            <family val="2"/>
          </rPr>
          <t>Функција одговорног лица</t>
        </r>
      </text>
    </comment>
    <comment ref="FK29" authorId="1" shapeId="0">
      <text>
        <r>
          <rPr>
            <b/>
            <sz val="14"/>
            <color indexed="81"/>
            <rFont val="Tahoma"/>
            <family val="2"/>
          </rPr>
          <t>Функција одговорног лица</t>
        </r>
      </text>
    </comment>
    <comment ref="FU29" authorId="1" shapeId="0">
      <text>
        <r>
          <rPr>
            <b/>
            <sz val="14"/>
            <color indexed="81"/>
            <rFont val="Tahoma"/>
            <family val="2"/>
          </rPr>
          <t>Функција одговорног лица</t>
        </r>
      </text>
    </comment>
    <comment ref="GE29" authorId="1" shapeId="0">
      <text>
        <r>
          <rPr>
            <b/>
            <sz val="14"/>
            <color indexed="81"/>
            <rFont val="Tahoma"/>
            <family val="2"/>
          </rPr>
          <t>Функција одговорног лица</t>
        </r>
      </text>
    </comment>
    <comment ref="GO29" authorId="1" shapeId="0">
      <text>
        <r>
          <rPr>
            <b/>
            <sz val="14"/>
            <color indexed="81"/>
            <rFont val="Tahoma"/>
            <family val="2"/>
          </rPr>
          <t>Функција одговорног лица</t>
        </r>
      </text>
    </comment>
    <comment ref="A30" authorId="1" shapeId="0">
      <text>
        <r>
          <rPr>
            <b/>
            <sz val="14"/>
            <color indexed="81"/>
            <rFont val="Tahoma"/>
            <family val="2"/>
          </rPr>
          <t>Име и презиме</t>
        </r>
      </text>
    </comment>
    <comment ref="G30" authorId="1" shapeId="0">
      <text>
        <r>
          <rPr>
            <b/>
            <sz val="14"/>
            <color indexed="81"/>
            <rFont val="Tahoma"/>
            <family val="2"/>
          </rPr>
          <t>Име и презиме одговорног лица</t>
        </r>
      </text>
    </comment>
    <comment ref="K30" authorId="1" shapeId="0">
      <text>
        <r>
          <rPr>
            <b/>
            <sz val="14"/>
            <color indexed="81"/>
            <rFont val="Tahoma"/>
            <family val="2"/>
          </rPr>
          <t>Име и презиме</t>
        </r>
      </text>
    </comment>
    <comment ref="Q30" authorId="1" shapeId="0">
      <text>
        <r>
          <rPr>
            <b/>
            <sz val="14"/>
            <color indexed="81"/>
            <rFont val="Tahoma"/>
            <family val="2"/>
          </rPr>
          <t>Име и презиме одговорног лица</t>
        </r>
      </text>
    </comment>
    <comment ref="U30" authorId="1" shapeId="0">
      <text>
        <r>
          <rPr>
            <b/>
            <sz val="14"/>
            <color indexed="81"/>
            <rFont val="Tahoma"/>
            <family val="2"/>
          </rPr>
          <t>Име и презиме</t>
        </r>
      </text>
    </comment>
    <comment ref="AA30" authorId="1" shapeId="0">
      <text>
        <r>
          <rPr>
            <b/>
            <sz val="14"/>
            <color indexed="81"/>
            <rFont val="Tahoma"/>
            <family val="2"/>
          </rPr>
          <t>Име и презиме одговорног лица</t>
        </r>
      </text>
    </comment>
    <comment ref="AE30" authorId="1" shapeId="0">
      <text>
        <r>
          <rPr>
            <b/>
            <sz val="14"/>
            <color indexed="81"/>
            <rFont val="Tahoma"/>
            <family val="2"/>
          </rPr>
          <t>Име и презиме</t>
        </r>
      </text>
    </comment>
    <comment ref="AK30" authorId="1" shapeId="0">
      <text>
        <r>
          <rPr>
            <b/>
            <sz val="14"/>
            <color indexed="81"/>
            <rFont val="Tahoma"/>
            <family val="2"/>
          </rPr>
          <t>Име и презиме одговорног лица</t>
        </r>
      </text>
    </comment>
    <comment ref="AO30" authorId="1" shapeId="0">
      <text>
        <r>
          <rPr>
            <b/>
            <sz val="14"/>
            <color indexed="81"/>
            <rFont val="Tahoma"/>
            <family val="2"/>
          </rPr>
          <t>Име и презиме</t>
        </r>
      </text>
    </comment>
    <comment ref="AU30" authorId="1" shapeId="0">
      <text>
        <r>
          <rPr>
            <b/>
            <sz val="14"/>
            <color indexed="81"/>
            <rFont val="Tahoma"/>
            <family val="2"/>
          </rPr>
          <t>Име и презиме одговорног лица</t>
        </r>
      </text>
    </comment>
    <comment ref="AY30" authorId="1" shapeId="0">
      <text>
        <r>
          <rPr>
            <b/>
            <sz val="14"/>
            <color indexed="81"/>
            <rFont val="Tahoma"/>
            <family val="2"/>
          </rPr>
          <t>Име и презиме</t>
        </r>
      </text>
    </comment>
    <comment ref="BE30" authorId="1" shapeId="0">
      <text>
        <r>
          <rPr>
            <b/>
            <sz val="14"/>
            <color indexed="81"/>
            <rFont val="Tahoma"/>
            <family val="2"/>
          </rPr>
          <t>Име и презиме одговорног лица</t>
        </r>
      </text>
    </comment>
    <comment ref="BI30" authorId="1" shapeId="0">
      <text>
        <r>
          <rPr>
            <b/>
            <sz val="14"/>
            <color indexed="81"/>
            <rFont val="Tahoma"/>
            <family val="2"/>
          </rPr>
          <t>Име и презиме</t>
        </r>
      </text>
    </comment>
    <comment ref="BO30" authorId="1" shapeId="0">
      <text>
        <r>
          <rPr>
            <b/>
            <sz val="14"/>
            <color indexed="81"/>
            <rFont val="Tahoma"/>
            <family val="2"/>
          </rPr>
          <t>Име и презиме одговорног лица</t>
        </r>
      </text>
    </comment>
    <comment ref="BS30" authorId="1" shapeId="0">
      <text>
        <r>
          <rPr>
            <b/>
            <sz val="14"/>
            <color indexed="81"/>
            <rFont val="Tahoma"/>
            <family val="2"/>
          </rPr>
          <t>Име и презиме</t>
        </r>
      </text>
    </comment>
    <comment ref="BY30" authorId="1" shapeId="0">
      <text>
        <r>
          <rPr>
            <b/>
            <sz val="14"/>
            <color indexed="81"/>
            <rFont val="Tahoma"/>
            <family val="2"/>
          </rPr>
          <t>Име и презиме одговорног лица</t>
        </r>
      </text>
    </comment>
    <comment ref="CC30" authorId="1" shapeId="0">
      <text>
        <r>
          <rPr>
            <b/>
            <sz val="14"/>
            <color indexed="81"/>
            <rFont val="Tahoma"/>
            <family val="2"/>
          </rPr>
          <t>Име и презиме</t>
        </r>
      </text>
    </comment>
    <comment ref="CI30" authorId="1" shapeId="0">
      <text>
        <r>
          <rPr>
            <b/>
            <sz val="14"/>
            <color indexed="81"/>
            <rFont val="Tahoma"/>
            <family val="2"/>
          </rPr>
          <t>Име и презиме одговорног лица</t>
        </r>
      </text>
    </comment>
    <comment ref="CM30" authorId="1" shapeId="0">
      <text>
        <r>
          <rPr>
            <b/>
            <sz val="14"/>
            <color indexed="81"/>
            <rFont val="Tahoma"/>
            <family val="2"/>
          </rPr>
          <t>Име и презиме</t>
        </r>
      </text>
    </comment>
    <comment ref="CS30" authorId="1" shapeId="0">
      <text>
        <r>
          <rPr>
            <b/>
            <sz val="14"/>
            <color indexed="81"/>
            <rFont val="Tahoma"/>
            <family val="2"/>
          </rPr>
          <t>Име и презиме одговорног лица</t>
        </r>
      </text>
    </comment>
    <comment ref="CW30" authorId="1" shapeId="0">
      <text>
        <r>
          <rPr>
            <b/>
            <sz val="14"/>
            <color indexed="81"/>
            <rFont val="Tahoma"/>
            <family val="2"/>
          </rPr>
          <t>Име и презиме</t>
        </r>
      </text>
    </comment>
    <comment ref="DC30" authorId="1" shapeId="0">
      <text>
        <r>
          <rPr>
            <b/>
            <sz val="14"/>
            <color indexed="81"/>
            <rFont val="Tahoma"/>
            <family val="2"/>
          </rPr>
          <t>Име и презиме одговорног лица</t>
        </r>
      </text>
    </comment>
    <comment ref="DG30" authorId="1" shapeId="0">
      <text>
        <r>
          <rPr>
            <b/>
            <sz val="14"/>
            <color indexed="81"/>
            <rFont val="Tahoma"/>
            <family val="2"/>
          </rPr>
          <t>Име и презиме</t>
        </r>
      </text>
    </comment>
    <comment ref="DM30" authorId="1" shapeId="0">
      <text>
        <r>
          <rPr>
            <b/>
            <sz val="14"/>
            <color indexed="81"/>
            <rFont val="Tahoma"/>
            <family val="2"/>
          </rPr>
          <t>Име и презиме одговорног лица</t>
        </r>
      </text>
    </comment>
    <comment ref="DQ30" authorId="1" shapeId="0">
      <text>
        <r>
          <rPr>
            <b/>
            <sz val="14"/>
            <color indexed="81"/>
            <rFont val="Tahoma"/>
            <family val="2"/>
          </rPr>
          <t>Име и презиме</t>
        </r>
      </text>
    </comment>
    <comment ref="DW30" authorId="1" shapeId="0">
      <text>
        <r>
          <rPr>
            <b/>
            <sz val="14"/>
            <color indexed="81"/>
            <rFont val="Tahoma"/>
            <family val="2"/>
          </rPr>
          <t>Име и презиме одговорног лица</t>
        </r>
      </text>
    </comment>
    <comment ref="EA30" authorId="1" shapeId="0">
      <text>
        <r>
          <rPr>
            <b/>
            <sz val="14"/>
            <color indexed="81"/>
            <rFont val="Tahoma"/>
            <family val="2"/>
          </rPr>
          <t>Име и презиме</t>
        </r>
      </text>
    </comment>
    <comment ref="EG30" authorId="1" shapeId="0">
      <text>
        <r>
          <rPr>
            <b/>
            <sz val="14"/>
            <color indexed="81"/>
            <rFont val="Tahoma"/>
            <family val="2"/>
          </rPr>
          <t>Име и презиме одговорног лица</t>
        </r>
      </text>
    </comment>
    <comment ref="EK30" authorId="1" shapeId="0">
      <text>
        <r>
          <rPr>
            <b/>
            <sz val="14"/>
            <color indexed="81"/>
            <rFont val="Tahoma"/>
            <family val="2"/>
          </rPr>
          <t>Име и презиме</t>
        </r>
      </text>
    </comment>
    <comment ref="EQ30" authorId="1" shapeId="0">
      <text>
        <r>
          <rPr>
            <b/>
            <sz val="14"/>
            <color indexed="81"/>
            <rFont val="Tahoma"/>
            <family val="2"/>
          </rPr>
          <t>Име и презиме одговорног лица</t>
        </r>
      </text>
    </comment>
    <comment ref="EU30" authorId="1" shapeId="0">
      <text>
        <r>
          <rPr>
            <b/>
            <sz val="14"/>
            <color indexed="81"/>
            <rFont val="Tahoma"/>
            <family val="2"/>
          </rPr>
          <t>Име и презиме</t>
        </r>
      </text>
    </comment>
    <comment ref="FA30" authorId="1" shapeId="0">
      <text>
        <r>
          <rPr>
            <b/>
            <sz val="14"/>
            <color indexed="81"/>
            <rFont val="Tahoma"/>
            <family val="2"/>
          </rPr>
          <t>Име и презиме одговорног лица</t>
        </r>
      </text>
    </comment>
    <comment ref="FE30" authorId="1" shapeId="0">
      <text>
        <r>
          <rPr>
            <b/>
            <sz val="14"/>
            <color indexed="81"/>
            <rFont val="Tahoma"/>
            <family val="2"/>
          </rPr>
          <t>Име и презиме</t>
        </r>
      </text>
    </comment>
    <comment ref="FK30" authorId="1" shapeId="0">
      <text>
        <r>
          <rPr>
            <b/>
            <sz val="14"/>
            <color indexed="81"/>
            <rFont val="Tahoma"/>
            <family val="2"/>
          </rPr>
          <t>Име и презиме одговорног лица</t>
        </r>
      </text>
    </comment>
    <comment ref="FO30" authorId="1" shapeId="0">
      <text>
        <r>
          <rPr>
            <b/>
            <sz val="14"/>
            <color indexed="81"/>
            <rFont val="Tahoma"/>
            <family val="2"/>
          </rPr>
          <t>Име и презиме</t>
        </r>
      </text>
    </comment>
    <comment ref="FU30" authorId="1" shapeId="0">
      <text>
        <r>
          <rPr>
            <b/>
            <sz val="14"/>
            <color indexed="81"/>
            <rFont val="Tahoma"/>
            <family val="2"/>
          </rPr>
          <t>Име и презиме одговорног лица</t>
        </r>
      </text>
    </comment>
    <comment ref="FY30" authorId="1" shapeId="0">
      <text>
        <r>
          <rPr>
            <b/>
            <sz val="14"/>
            <color indexed="81"/>
            <rFont val="Tahoma"/>
            <family val="2"/>
          </rPr>
          <t>Име и презиме</t>
        </r>
      </text>
    </comment>
    <comment ref="GE30" authorId="1" shapeId="0">
      <text>
        <r>
          <rPr>
            <b/>
            <sz val="14"/>
            <color indexed="81"/>
            <rFont val="Tahoma"/>
            <family val="2"/>
          </rPr>
          <t>Име и презиме одговорног лица</t>
        </r>
      </text>
    </comment>
    <comment ref="GI30" authorId="1" shapeId="0">
      <text>
        <r>
          <rPr>
            <b/>
            <sz val="14"/>
            <color indexed="81"/>
            <rFont val="Tahoma"/>
            <family val="2"/>
          </rPr>
          <t>Име и презиме</t>
        </r>
      </text>
    </comment>
    <comment ref="GO30" authorId="1" shapeId="0">
      <text>
        <r>
          <rPr>
            <b/>
            <sz val="14"/>
            <color indexed="81"/>
            <rFont val="Tahoma"/>
            <family val="2"/>
          </rPr>
          <t>Име и презиме одговорног лица</t>
        </r>
      </text>
    </comment>
  </commentList>
</comments>
</file>

<file path=xl/sharedStrings.xml><?xml version="1.0" encoding="utf-8"?>
<sst xmlns="http://schemas.openxmlformats.org/spreadsheetml/2006/main" count="2290" uniqueCount="798">
  <si>
    <t>П Р И Ј А В А</t>
  </si>
  <si>
    <t>Подаци о подносиоцу пријаве</t>
  </si>
  <si>
    <t>Адреса седиштa</t>
  </si>
  <si>
    <t>Општина:</t>
  </si>
  <si>
    <t>Улица и број:</t>
  </si>
  <si>
    <t xml:space="preserve">Контакт </t>
  </si>
  <si>
    <t>Телефон, факс, моб.тел, e-mail:</t>
  </si>
  <si>
    <t>Овлашћено лице - потписник уговора</t>
  </si>
  <si>
    <t>Име и презиме:</t>
  </si>
  <si>
    <t>Функција:</t>
  </si>
  <si>
    <t>Подаци о регистрацији</t>
  </si>
  <si>
    <t>Матични број:</t>
  </si>
  <si>
    <t>ПИБ:</t>
  </si>
  <si>
    <t>Јединствени број буџетског корисника:</t>
  </si>
  <si>
    <t>Број рачуна:</t>
  </si>
  <si>
    <t>динара</t>
  </si>
  <si>
    <t>Рб</t>
  </si>
  <si>
    <t>Од.</t>
  </si>
  <si>
    <t>Површина (ha)</t>
  </si>
  <si>
    <t>по основи</t>
  </si>
  <si>
    <t>радна</t>
  </si>
  <si>
    <t>Укупно</t>
  </si>
  <si>
    <t>МП</t>
  </si>
  <si>
    <t>Чист.</t>
  </si>
  <si>
    <t>Назив газдинске јединице</t>
  </si>
  <si>
    <t>Достава у електронском облику:</t>
  </si>
  <si>
    <t>Пријаву доставити искључиво у Excell формату.</t>
  </si>
  <si>
    <t>Фајл сачувајте под именом које ћете креирати на следећи начин:</t>
  </si>
  <si>
    <t>Никако немојте попуњене обрасце после штампања скенирати и слати у форматима JPG, TIFF, PDF…</t>
  </si>
  <si>
    <r>
      <t>Када попуните потребне обрасце, немојте мењати називе листова (</t>
    </r>
    <r>
      <rPr>
        <b/>
        <sz val="9"/>
        <color indexed="10"/>
        <rFont val="Arial"/>
        <family val="2"/>
      </rPr>
      <t>Sheets</t>
    </r>
    <r>
      <rPr>
        <b/>
        <sz val="12"/>
        <color indexed="10"/>
        <rFont val="Arial"/>
        <family val="2"/>
      </rPr>
      <t>).</t>
    </r>
  </si>
  <si>
    <r>
      <t>Пријава и сваки од образаца се налази на посебном листу (</t>
    </r>
    <r>
      <rPr>
        <sz val="9"/>
        <rFont val="Arial"/>
        <family val="2"/>
      </rPr>
      <t>Sheet</t>
    </r>
    <r>
      <rPr>
        <sz val="12"/>
        <rFont val="Arial"/>
        <family val="2"/>
      </rPr>
      <t>).</t>
    </r>
  </si>
  <si>
    <t>Место поште:</t>
  </si>
  <si>
    <t>Место:</t>
  </si>
  <si>
    <t>Број поште:</t>
  </si>
  <si>
    <r>
      <t>ГЈ</t>
    </r>
    <r>
      <rPr>
        <sz val="8"/>
        <rFont val="Arial"/>
        <family val="2"/>
      </rPr>
      <t xml:space="preserve"> </t>
    </r>
    <r>
      <rPr>
        <sz val="9"/>
        <rFont val="Arial"/>
        <family val="2"/>
      </rPr>
      <t>шифра</t>
    </r>
  </si>
  <si>
    <t>Šifra</t>
  </si>
  <si>
    <t>Tekst šifre</t>
  </si>
  <si>
    <t>Драгановци - Лопадин - Дубраве - Кабларовац - Ђепуш</t>
  </si>
  <si>
    <t>Непречава - Варош - Лазарица</t>
  </si>
  <si>
    <t>Блата - Малованци</t>
  </si>
  <si>
    <t>Рашковица - Смогвица</t>
  </si>
  <si>
    <t>Винична - Жеравинац - Пук</t>
  </si>
  <si>
    <t>Рађеновци - Нови</t>
  </si>
  <si>
    <t>Радинска - Врањак</t>
  </si>
  <si>
    <t>Кућине - Накло - Кљештевица</t>
  </si>
  <si>
    <t>Смогва - Грабова Греда</t>
  </si>
  <si>
    <t>Варадин - Жупања</t>
  </si>
  <si>
    <t>Вратична - Црет - Царевина</t>
  </si>
  <si>
    <t>Банов Брод - Мартиначки полој - Засавица - Стара Рача</t>
  </si>
  <si>
    <t>Добреч - Вукодер - Дебељак - Галовача</t>
  </si>
  <si>
    <t>Грабовачко-Витојевачко острво - Витојевачки атар</t>
  </si>
  <si>
    <t>Барадинци - Павлака - Вучковац</t>
  </si>
  <si>
    <t>Јалија - Легет - Турјан</t>
  </si>
  <si>
    <t>Матијевица - Кадионица</t>
  </si>
  <si>
    <t>Купински кут</t>
  </si>
  <si>
    <t>Купинске греде</t>
  </si>
  <si>
    <t>Јасенска - Белило</t>
  </si>
  <si>
    <t>Чењин - Обрешке ширине</t>
  </si>
  <si>
    <t>Доње Потисје</t>
  </si>
  <si>
    <t>Мужљански рит</t>
  </si>
  <si>
    <t>Доње Подунавље</t>
  </si>
  <si>
    <t>Вршачки брег</t>
  </si>
  <si>
    <t>Мали рит</t>
  </si>
  <si>
    <t>Суботичке шуме</t>
  </si>
  <si>
    <t>Потиске шуме</t>
  </si>
  <si>
    <t>Апатински рит</t>
  </si>
  <si>
    <t>Камариште</t>
  </si>
  <si>
    <t>Тополик</t>
  </si>
  <si>
    <t>Камењар</t>
  </si>
  <si>
    <t>Дунавске аде</t>
  </si>
  <si>
    <t>Бођанска шума</t>
  </si>
  <si>
    <t>Церик</t>
  </si>
  <si>
    <t>Ристовача</t>
  </si>
  <si>
    <t>Стражилово - Парагово</t>
  </si>
  <si>
    <t>Поповица - Мајдан - Змајевац</t>
  </si>
  <si>
    <t>Андревље - Тестера - Хајдучки брег</t>
  </si>
  <si>
    <t>Шуљамачка главица - Краљевац</t>
  </si>
  <si>
    <t>Равне</t>
  </si>
  <si>
    <t>Биклав</t>
  </si>
  <si>
    <t>Гвоздењак - Лице</t>
  </si>
  <si>
    <t>Полој</t>
  </si>
  <si>
    <t>Извод из извођачког пројекта</t>
  </si>
  <si>
    <t>Укупна радна површина (ha):</t>
  </si>
  <si>
    <r>
      <t xml:space="preserve">Назив заштићеног природног добра:
</t>
    </r>
    <r>
      <rPr>
        <sz val="12"/>
        <rFont val="Arial"/>
        <family val="2"/>
      </rPr>
      <t>(ако су чистине унутар њега)</t>
    </r>
  </si>
  <si>
    <t>Степен заштите:</t>
  </si>
  <si>
    <t>Под пуном материјалном и кривичном одговорношћу ИЗЈАВЉУЈЕМ да су наведени подаци у складу са уредбом о заштити природног добра и да је пројекат урађен у складу са законима и подзаконским актима из области шумарства, заштите природе и животне средине.</t>
  </si>
  <si>
    <t>Опис станишта и услова рада:</t>
  </si>
  <si>
    <t>Начин пошумљавања (садња или сетва):</t>
  </si>
  <si>
    <t>сетва</t>
  </si>
  <si>
    <t>Врста дрвећа</t>
  </si>
  <si>
    <t>Старост</t>
  </si>
  <si>
    <t>Класа</t>
  </si>
  <si>
    <t>Напомена</t>
  </si>
  <si>
    <t>Свега</t>
  </si>
  <si>
    <t>Начин и време пошумљавања:</t>
  </si>
  <si>
    <t>Мере неге које ће се спроводити до 5 година старости:</t>
  </si>
  <si>
    <t>Пројекат урадио</t>
  </si>
  <si>
    <t>Функција</t>
  </si>
  <si>
    <t>Име и презиме</t>
  </si>
  <si>
    <t>Општина</t>
  </si>
  <si>
    <t>Катастарска општина</t>
  </si>
  <si>
    <t>Парцела</t>
  </si>
  <si>
    <t>број</t>
  </si>
  <si>
    <t>под
број</t>
  </si>
  <si>
    <t>класа зем.</t>
  </si>
  <si>
    <t>укупна површина парцеле</t>
  </si>
  <si>
    <t>радна површина (заокружена на 0,01 ha)</t>
  </si>
  <si>
    <t>Списак општина</t>
  </si>
  <si>
    <t>Ада</t>
  </si>
  <si>
    <t>Алибунар</t>
  </si>
  <si>
    <t>Апатин</t>
  </si>
  <si>
    <t>Бач</t>
  </si>
  <si>
    <t>Бачка Паланка</t>
  </si>
  <si>
    <t>Бачка Топола</t>
  </si>
  <si>
    <t>Бачки Петровац</t>
  </si>
  <si>
    <t>Бела Црква</t>
  </si>
  <si>
    <t>Беочин</t>
  </si>
  <si>
    <t>Бечеј</t>
  </si>
  <si>
    <t>Врбас</t>
  </si>
  <si>
    <t>Вршац</t>
  </si>
  <si>
    <t>Жабаљ</t>
  </si>
  <si>
    <t>Житиште</t>
  </si>
  <si>
    <t>Зрењанин</t>
  </si>
  <si>
    <t>Инђија</t>
  </si>
  <si>
    <t>Ириг</t>
  </si>
  <si>
    <t>Кањижа</t>
  </si>
  <si>
    <t>Кикинда</t>
  </si>
  <si>
    <t>Ковачица</t>
  </si>
  <si>
    <t>Ковин</t>
  </si>
  <si>
    <t>Кула</t>
  </si>
  <si>
    <t>Мали Иђош</t>
  </si>
  <si>
    <t>Нова Црња</t>
  </si>
  <si>
    <t>Нови Бечеј</t>
  </si>
  <si>
    <t>Нови Кнежевац</t>
  </si>
  <si>
    <t>Нови Сад</t>
  </si>
  <si>
    <t>Опово</t>
  </si>
  <si>
    <t>Оџаци</t>
  </si>
  <si>
    <t>Панчево</t>
  </si>
  <si>
    <t>Петроварадин</t>
  </si>
  <si>
    <t>Пећинци</t>
  </si>
  <si>
    <t>Пландиште</t>
  </si>
  <si>
    <t>Рума</t>
  </si>
  <si>
    <t>Сента</t>
  </si>
  <si>
    <t>Сечањ</t>
  </si>
  <si>
    <t>Под пуном материјалном и кривичном одговорношћу ИЗЈАВЉУЈЕМ да  подаци у овом обрасцу одговарају подацима по катастру, да за наведене радове поседујемо извођачке пројекте и другу документацију у складу са важећим законима и подзаконским актима из области шумарства и заштите природе, да су наведени радови у складу са издатим условима заштите природе, да наведени радови нису обављани у досадашњем периоду, као и да површине функционално и наменски нису планиране за друге потребе.</t>
  </si>
  <si>
    <t>Србобран</t>
  </si>
  <si>
    <t>Суботица</t>
  </si>
  <si>
    <t>Темерин</t>
  </si>
  <si>
    <t>Тител</t>
  </si>
  <si>
    <t>Чока</t>
  </si>
  <si>
    <t>Шид</t>
  </si>
  <si>
    <t>Сомбор</t>
  </si>
  <si>
    <t>Сремска Митровица</t>
  </si>
  <si>
    <t>Сремски Карловци</t>
  </si>
  <si>
    <t>Стара Пазова</t>
  </si>
  <si>
    <t>Мол</t>
  </si>
  <si>
    <t>Оборњача</t>
  </si>
  <si>
    <t>Утрине</t>
  </si>
  <si>
    <t>Банатски Карловац</t>
  </si>
  <si>
    <t>Владимировац</t>
  </si>
  <si>
    <t>Добрица</t>
  </si>
  <si>
    <t>Иланџа</t>
  </si>
  <si>
    <t>Јаношик</t>
  </si>
  <si>
    <t>Локве</t>
  </si>
  <si>
    <t>Николинци</t>
  </si>
  <si>
    <t>Нови Козјак</t>
  </si>
  <si>
    <t>Селеуш</t>
  </si>
  <si>
    <t>Купусина</t>
  </si>
  <si>
    <t>Пригревица</t>
  </si>
  <si>
    <t>Свилојево</t>
  </si>
  <si>
    <t>Сонта</t>
  </si>
  <si>
    <t>Бачко Ново Село</t>
  </si>
  <si>
    <t>Бођани</t>
  </si>
  <si>
    <t>Вајска</t>
  </si>
  <si>
    <t>Плавна</t>
  </si>
  <si>
    <t>Селенча</t>
  </si>
  <si>
    <t>Визић</t>
  </si>
  <si>
    <t>Гајдобра</t>
  </si>
  <si>
    <t>Деспотово</t>
  </si>
  <si>
    <t>Младеново</t>
  </si>
  <si>
    <t>Нештин</t>
  </si>
  <si>
    <t>Нова Гајдобра</t>
  </si>
  <si>
    <t>Нова Паланка</t>
  </si>
  <si>
    <t>Обровац</t>
  </si>
  <si>
    <t>Параге</t>
  </si>
  <si>
    <t>Пивнице</t>
  </si>
  <si>
    <t>Силбаш</t>
  </si>
  <si>
    <t>Товаришево</t>
  </si>
  <si>
    <t>Челарево</t>
  </si>
  <si>
    <t>Бајша</t>
  </si>
  <si>
    <t>Горња Рогатица</t>
  </si>
  <si>
    <t>Гунарош</t>
  </si>
  <si>
    <t>Мали Београд</t>
  </si>
  <si>
    <t>Ново Орахово</t>
  </si>
  <si>
    <t>Његошево</t>
  </si>
  <si>
    <t>Пачир</t>
  </si>
  <si>
    <t>Стара Моравица</t>
  </si>
  <si>
    <t>Гложан</t>
  </si>
  <si>
    <t>Кулпин</t>
  </si>
  <si>
    <t>Маглић</t>
  </si>
  <si>
    <t>Банатска Суботица</t>
  </si>
  <si>
    <t>Гребенац</t>
  </si>
  <si>
    <t>Добричево</t>
  </si>
  <si>
    <t>Дупљаја</t>
  </si>
  <si>
    <t>Јасеново</t>
  </si>
  <si>
    <t>Кајтасово</t>
  </si>
  <si>
    <t>Крушчица</t>
  </si>
  <si>
    <t>Црвена Црква</t>
  </si>
  <si>
    <t>Чешко Село</t>
  </si>
  <si>
    <t>Баноштор</t>
  </si>
  <si>
    <t>Грабово</t>
  </si>
  <si>
    <t>Луг</t>
  </si>
  <si>
    <t>Раковац</t>
  </si>
  <si>
    <t>Свилош</t>
  </si>
  <si>
    <t>Сусек</t>
  </si>
  <si>
    <t>Черевић</t>
  </si>
  <si>
    <t>Бачко Градиште</t>
  </si>
  <si>
    <t>Бачко Петрово Село</t>
  </si>
  <si>
    <t>Милешево</t>
  </si>
  <si>
    <t>Радичевић</t>
  </si>
  <si>
    <t>Бачко Добро Поље</t>
  </si>
  <si>
    <t>Змајево</t>
  </si>
  <si>
    <t>Косанчић</t>
  </si>
  <si>
    <t>Куцура</t>
  </si>
  <si>
    <t>Равно Село</t>
  </si>
  <si>
    <t>Савино Село</t>
  </si>
  <si>
    <t>Ватин</t>
  </si>
  <si>
    <t>Велико Средиште</t>
  </si>
  <si>
    <t>Влајковац</t>
  </si>
  <si>
    <t>Војводинци</t>
  </si>
  <si>
    <t>Гудурица</t>
  </si>
  <si>
    <t>Загајица</t>
  </si>
  <si>
    <t>Избиште</t>
  </si>
  <si>
    <t>Јабланка</t>
  </si>
  <si>
    <t>Куштиљ</t>
  </si>
  <si>
    <t>Мали Жам</t>
  </si>
  <si>
    <t>Мало Средиште</t>
  </si>
  <si>
    <t>Марковац</t>
  </si>
  <si>
    <t>Месић</t>
  </si>
  <si>
    <t>Орешац</t>
  </si>
  <si>
    <t>Павлиш</t>
  </si>
  <si>
    <t>Парта</t>
  </si>
  <si>
    <t>Потпорањ</t>
  </si>
  <si>
    <t>Ритишево</t>
  </si>
  <si>
    <t>Стража</t>
  </si>
  <si>
    <t>Уљма</t>
  </si>
  <si>
    <t>Шушара</t>
  </si>
  <si>
    <t>Госпођинци</t>
  </si>
  <si>
    <t>Ђурђево</t>
  </si>
  <si>
    <t>Чуруг</t>
  </si>
  <si>
    <t>Банатски Двор</t>
  </si>
  <si>
    <t>Банатско Вишњићево</t>
  </si>
  <si>
    <t>Банатско Карађорђево</t>
  </si>
  <si>
    <t>Бегејци</t>
  </si>
  <si>
    <t>Међа</t>
  </si>
  <si>
    <t>Нови Итебеј</t>
  </si>
  <si>
    <t>Равни Тополовац</t>
  </si>
  <si>
    <t>Српски Итебеј</t>
  </si>
  <si>
    <t>Торда</t>
  </si>
  <si>
    <t>Хетин</t>
  </si>
  <si>
    <t>Честерег</t>
  </si>
  <si>
    <t>Банатски Деспотовац</t>
  </si>
  <si>
    <t>Бело Блато</t>
  </si>
  <si>
    <t>Ботош</t>
  </si>
  <si>
    <t>Елемир</t>
  </si>
  <si>
    <t>Ечка</t>
  </si>
  <si>
    <t>Јанков Мост</t>
  </si>
  <si>
    <t>Клек</t>
  </si>
  <si>
    <t>Книћанин</t>
  </si>
  <si>
    <t>Лазарево</t>
  </si>
  <si>
    <t>Лукино Село</t>
  </si>
  <si>
    <t>Лукићево</t>
  </si>
  <si>
    <t>Меленци</t>
  </si>
  <si>
    <t>Михајлово</t>
  </si>
  <si>
    <t>Мужља</t>
  </si>
  <si>
    <t>Орловат</t>
  </si>
  <si>
    <t>Перлез</t>
  </si>
  <si>
    <t>Словачки Арадац</t>
  </si>
  <si>
    <t>Српски Арадац</t>
  </si>
  <si>
    <t>Српски Елемир</t>
  </si>
  <si>
    <t>Стајићево</t>
  </si>
  <si>
    <t>Тараш</t>
  </si>
  <si>
    <t>Томашевац</t>
  </si>
  <si>
    <t>Фаркаждин</t>
  </si>
  <si>
    <t>Чента</t>
  </si>
  <si>
    <t>Бешка</t>
  </si>
  <si>
    <t>Крчедин</t>
  </si>
  <si>
    <t>Љуково</t>
  </si>
  <si>
    <t>Марадик</t>
  </si>
  <si>
    <t>Нови Карловци</t>
  </si>
  <si>
    <t>Нови Сланкамен</t>
  </si>
  <si>
    <t>Стари Сланкамен</t>
  </si>
  <si>
    <t>Чортановци</t>
  </si>
  <si>
    <t>Банковци</t>
  </si>
  <si>
    <t>Велика Ремета</t>
  </si>
  <si>
    <t>Врдник</t>
  </si>
  <si>
    <t>Гргетег</t>
  </si>
  <si>
    <t>Добродол</t>
  </si>
  <si>
    <t>Мала Ремета</t>
  </si>
  <si>
    <t>Нерадин</t>
  </si>
  <si>
    <t>Ривица</t>
  </si>
  <si>
    <t>Шатринци</t>
  </si>
  <si>
    <t>Адорјан</t>
  </si>
  <si>
    <t>Велебит</t>
  </si>
  <si>
    <t>Мале Пијаце</t>
  </si>
  <si>
    <t>Мартонош</t>
  </si>
  <si>
    <t>Ором</t>
  </si>
  <si>
    <t>Трешњевац</t>
  </si>
  <si>
    <t>Хоргош</t>
  </si>
  <si>
    <t>Банатска Топола</t>
  </si>
  <si>
    <t>Банатско Велико Село</t>
  </si>
  <si>
    <t>Башаид</t>
  </si>
  <si>
    <t>Иђош</t>
  </si>
  <si>
    <t>Мокрин</t>
  </si>
  <si>
    <t>Наково</t>
  </si>
  <si>
    <t>Нови Козарци</t>
  </si>
  <si>
    <t>Руско Село</t>
  </si>
  <si>
    <t>Сајан</t>
  </si>
  <si>
    <t>Дебељача</t>
  </si>
  <si>
    <t>Идвор</t>
  </si>
  <si>
    <t>Падина</t>
  </si>
  <si>
    <t>Самош</t>
  </si>
  <si>
    <t>Уздин</t>
  </si>
  <si>
    <t>Црепаја</t>
  </si>
  <si>
    <t>Гај</t>
  </si>
  <si>
    <t>Делиблато</t>
  </si>
  <si>
    <t>Делиблатски Песак</t>
  </si>
  <si>
    <t>Дубовац</t>
  </si>
  <si>
    <t>Мраморак</t>
  </si>
  <si>
    <t>Плочица</t>
  </si>
  <si>
    <t>Скореновац</t>
  </si>
  <si>
    <t>Крушчић</t>
  </si>
  <si>
    <t>Липар</t>
  </si>
  <si>
    <t>Руски Крстур</t>
  </si>
  <si>
    <t>Сивац</t>
  </si>
  <si>
    <t>Црвенка</t>
  </si>
  <si>
    <t>Ловћенац</t>
  </si>
  <si>
    <t>Фекетић</t>
  </si>
  <si>
    <t>Александрово</t>
  </si>
  <si>
    <t>Војвода Степа</t>
  </si>
  <si>
    <t>Молин</t>
  </si>
  <si>
    <t>Радојево</t>
  </si>
  <si>
    <t>Српска Црња</t>
  </si>
  <si>
    <t>Тоба</t>
  </si>
  <si>
    <t>Бочар</t>
  </si>
  <si>
    <t>Кумане</t>
  </si>
  <si>
    <t>Ново Милошево</t>
  </si>
  <si>
    <t>Банатско Аранђелово</t>
  </si>
  <si>
    <t>Ђала</t>
  </si>
  <si>
    <t>Мајдан</t>
  </si>
  <si>
    <t>Српски Крстур</t>
  </si>
  <si>
    <t>Бегеч</t>
  </si>
  <si>
    <t>Будисава</t>
  </si>
  <si>
    <t>Ветерник</t>
  </si>
  <si>
    <t>Каћ</t>
  </si>
  <si>
    <t>Кисач</t>
  </si>
  <si>
    <t>Ковиљ</t>
  </si>
  <si>
    <t>Руменка</t>
  </si>
  <si>
    <t>Степановићево</t>
  </si>
  <si>
    <t>Футог</t>
  </si>
  <si>
    <t>Ченеј</t>
  </si>
  <si>
    <t>Баранда</t>
  </si>
  <si>
    <t>Сакуле</t>
  </si>
  <si>
    <t>Сефкерин</t>
  </si>
  <si>
    <t>Бачки Брестовац</t>
  </si>
  <si>
    <t>Бачки Грачац</t>
  </si>
  <si>
    <t>Богојево</t>
  </si>
  <si>
    <t>Дероње</t>
  </si>
  <si>
    <t>Каравуково</t>
  </si>
  <si>
    <t>Лалић</t>
  </si>
  <si>
    <t>Ратково</t>
  </si>
  <si>
    <t>Српски Милетић</t>
  </si>
  <si>
    <t>Банатски Брестовац</t>
  </si>
  <si>
    <t>Банатско Ново Село</t>
  </si>
  <si>
    <t>Војловица</t>
  </si>
  <si>
    <t>Глогоњ</t>
  </si>
  <si>
    <t>Долово</t>
  </si>
  <si>
    <t>Иваново</t>
  </si>
  <si>
    <t>Јабука</t>
  </si>
  <si>
    <t>Качарево</t>
  </si>
  <si>
    <t>Омољица</t>
  </si>
  <si>
    <t>Старчево</t>
  </si>
  <si>
    <t>Буковац</t>
  </si>
  <si>
    <t>Лединци</t>
  </si>
  <si>
    <t>Сремска Каменица</t>
  </si>
  <si>
    <t>Ашања</t>
  </si>
  <si>
    <t>Брестач</t>
  </si>
  <si>
    <t>Деч</t>
  </si>
  <si>
    <t>Доњи Товарник</t>
  </si>
  <si>
    <t>Карловчић</t>
  </si>
  <si>
    <t>Купиново</t>
  </si>
  <si>
    <t>Обреж</t>
  </si>
  <si>
    <t>Огар</t>
  </si>
  <si>
    <t>Попинци</t>
  </si>
  <si>
    <t>Прхово</t>
  </si>
  <si>
    <t>Сибач</t>
  </si>
  <si>
    <t>Сремски Михаљевци</t>
  </si>
  <si>
    <t>Суботиште</t>
  </si>
  <si>
    <t>Шимановци</t>
  </si>
  <si>
    <t>Банатски Соколац</t>
  </si>
  <si>
    <t>Барице</t>
  </si>
  <si>
    <t>Велика Греда</t>
  </si>
  <si>
    <t>Велики Гај</t>
  </si>
  <si>
    <t>Дужине</t>
  </si>
  <si>
    <t>Јерменовци</t>
  </si>
  <si>
    <t>Купиник</t>
  </si>
  <si>
    <t>Маргита</t>
  </si>
  <si>
    <t>Марковићево</t>
  </si>
  <si>
    <t>Милетићево</t>
  </si>
  <si>
    <t>Стари Лец</t>
  </si>
  <si>
    <t>Хајдучица</t>
  </si>
  <si>
    <t>Буђановци</t>
  </si>
  <si>
    <t>Витојевци</t>
  </si>
  <si>
    <t>Вогањ</t>
  </si>
  <si>
    <t>Грабовци</t>
  </si>
  <si>
    <t>Добринци</t>
  </si>
  <si>
    <t>Доњи Петровци</t>
  </si>
  <si>
    <t>Жарковац</t>
  </si>
  <si>
    <t>Кленак</t>
  </si>
  <si>
    <t>Краљевци</t>
  </si>
  <si>
    <t>Мали Радинци</t>
  </si>
  <si>
    <t>Манђелос</t>
  </si>
  <si>
    <t>Никинци</t>
  </si>
  <si>
    <t>Павловци</t>
  </si>
  <si>
    <t>Платичево</t>
  </si>
  <si>
    <t>Путинци</t>
  </si>
  <si>
    <t>Стејановци</t>
  </si>
  <si>
    <t>Хртковци</t>
  </si>
  <si>
    <t>Батка</t>
  </si>
  <si>
    <t>Торњош</t>
  </si>
  <si>
    <t>Банатска Дубица</t>
  </si>
  <si>
    <t>Бока</t>
  </si>
  <si>
    <t>Јарковац</t>
  </si>
  <si>
    <t>Јаша Томић</t>
  </si>
  <si>
    <t>Конак</t>
  </si>
  <si>
    <t>Крајишник</t>
  </si>
  <si>
    <t>Неузина</t>
  </si>
  <si>
    <t>Сутјеска</t>
  </si>
  <si>
    <t>Шурјан</t>
  </si>
  <si>
    <t>Алекса Шантић</t>
  </si>
  <si>
    <t>Бачки Брег</t>
  </si>
  <si>
    <t>Бачки Моноштор</t>
  </si>
  <si>
    <t>Бездан</t>
  </si>
  <si>
    <t>Гаково</t>
  </si>
  <si>
    <t>Дорослово</t>
  </si>
  <si>
    <t>Кљајићево</t>
  </si>
  <si>
    <t>Колут</t>
  </si>
  <si>
    <t>Растина</t>
  </si>
  <si>
    <t>Риђица</t>
  </si>
  <si>
    <t>Светозар Милетић</t>
  </si>
  <si>
    <t>Станишић</t>
  </si>
  <si>
    <t>Стапар</t>
  </si>
  <si>
    <t>Телечка</t>
  </si>
  <si>
    <t>Чонопља</t>
  </si>
  <si>
    <t>Турија</t>
  </si>
  <si>
    <t>Босут</t>
  </si>
  <si>
    <t>Велики Радинци</t>
  </si>
  <si>
    <t>Гргуревци</t>
  </si>
  <si>
    <t>Дивош</t>
  </si>
  <si>
    <t>Засавица</t>
  </si>
  <si>
    <t>Јарак</t>
  </si>
  <si>
    <t>Кузмин</t>
  </si>
  <si>
    <t>Лаћарак</t>
  </si>
  <si>
    <t>Лежимир</t>
  </si>
  <si>
    <t>Мартинци</t>
  </si>
  <si>
    <t>Мачванска Митровица</t>
  </si>
  <si>
    <t>Ноћај</t>
  </si>
  <si>
    <t>Равње</t>
  </si>
  <si>
    <t>Раденковић</t>
  </si>
  <si>
    <t>Салаш Ноћајски</t>
  </si>
  <si>
    <t>Сремска Рача</t>
  </si>
  <si>
    <t>Чалма</t>
  </si>
  <si>
    <t>Шашинци</t>
  </si>
  <si>
    <t>Шуљам</t>
  </si>
  <si>
    <t>Белегиш</t>
  </si>
  <si>
    <t>Војка</t>
  </si>
  <si>
    <t>Голубинци</t>
  </si>
  <si>
    <t>Крњешевци</t>
  </si>
  <si>
    <t>Нова Пазова</t>
  </si>
  <si>
    <t>Нови Бановци</t>
  </si>
  <si>
    <t>Стари Бановци</t>
  </si>
  <si>
    <t>Сурдук</t>
  </si>
  <si>
    <t>Бајмок</t>
  </si>
  <si>
    <t>Бачки Виногради</t>
  </si>
  <si>
    <t>Биково</t>
  </si>
  <si>
    <t>Доњи град</t>
  </si>
  <si>
    <t>Ђурђин</t>
  </si>
  <si>
    <t>Жедник</t>
  </si>
  <si>
    <t>Нови град</t>
  </si>
  <si>
    <t>Палић</t>
  </si>
  <si>
    <t>Стари град</t>
  </si>
  <si>
    <t>Таванкут</t>
  </si>
  <si>
    <t>Чантавир</t>
  </si>
  <si>
    <t>Бачки Јарак</t>
  </si>
  <si>
    <t>Камендин</t>
  </si>
  <si>
    <t>Сириг</t>
  </si>
  <si>
    <t>Вилово</t>
  </si>
  <si>
    <t>Гардиновци</t>
  </si>
  <si>
    <t>Лок</t>
  </si>
  <si>
    <t>Мошорин</t>
  </si>
  <si>
    <t>Шајкаш</t>
  </si>
  <si>
    <t>Врбица</t>
  </si>
  <si>
    <t>Јазово</t>
  </si>
  <si>
    <t>Остојићево</t>
  </si>
  <si>
    <t>Падеј</t>
  </si>
  <si>
    <t>Санад</t>
  </si>
  <si>
    <t>Црна Бара</t>
  </si>
  <si>
    <t>Адашевци</t>
  </si>
  <si>
    <t>Батровци</t>
  </si>
  <si>
    <t>Бачинци</t>
  </si>
  <si>
    <t>Беркасово</t>
  </si>
  <si>
    <t>Бингула</t>
  </si>
  <si>
    <t>Вашица</t>
  </si>
  <si>
    <t>Вишњићево</t>
  </si>
  <si>
    <t>Гибарац</t>
  </si>
  <si>
    <t>Ђипша</t>
  </si>
  <si>
    <t>Ердевик</t>
  </si>
  <si>
    <t>Илинци</t>
  </si>
  <si>
    <t>Јамена</t>
  </si>
  <si>
    <t>Кукујевци</t>
  </si>
  <si>
    <t>Љуба</t>
  </si>
  <si>
    <t>Моловин</t>
  </si>
  <si>
    <t>Моровић</t>
  </si>
  <si>
    <t>Привина Глава</t>
  </si>
  <si>
    <t>Сот</t>
  </si>
  <si>
    <t>Katastarske opštine</t>
  </si>
  <si>
    <t>Илочке шуме - Балиша</t>
  </si>
  <si>
    <t>Моношторске шуме</t>
  </si>
  <si>
    <t>Крчединска ада</t>
  </si>
  <si>
    <t>Јанок</t>
  </si>
  <si>
    <t>Генерално:</t>
  </si>
  <si>
    <t>Место</t>
  </si>
  <si>
    <t>Назив подносиоца пријаве:</t>
  </si>
  <si>
    <t>Сви листови су заштићени од нежељених промена.
Могуће је попунити само дозвољена поља која су зелене боје.</t>
  </si>
  <si>
    <t>840-</t>
  </si>
  <si>
    <r>
      <t xml:space="preserve">Пријава на конкурс за послове из тачке 1
</t>
    </r>
    <r>
      <rPr>
        <b/>
        <sz val="14"/>
        <rFont val="Arial"/>
        <family val="2"/>
      </rPr>
      <t>Пошумљавање - подизање нових шума</t>
    </r>
  </si>
  <si>
    <t>Укупно по јединичној цени</t>
  </si>
  <si>
    <t>ЈМБГ:</t>
  </si>
  <si>
    <t>Парцеле:</t>
  </si>
  <si>
    <t>Катастарска општина:</t>
  </si>
  <si>
    <t>Образац
Локације по ОГШ</t>
  </si>
  <si>
    <r>
      <rPr>
        <sz val="12"/>
        <rFont val="Arial"/>
        <family val="2"/>
      </rPr>
      <t xml:space="preserve">Преглед радова за тачку конкурса: </t>
    </r>
    <r>
      <rPr>
        <b/>
        <sz val="12"/>
        <rFont val="Arial"/>
        <family val="2"/>
      </rPr>
      <t>1. Пошумљавање - подизање нових шума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 xml:space="preserve">                                                                                                     </t>
    </r>
    <r>
      <rPr>
        <sz val="12"/>
        <rFont val="Arial"/>
        <family val="2"/>
      </rPr>
      <t>- за земљиште обухваћено основама газдовања шумама</t>
    </r>
  </si>
  <si>
    <r>
      <rPr>
        <sz val="12"/>
        <rFont val="Arial"/>
        <family val="2"/>
      </rPr>
      <t xml:space="preserve">Преглед радова за тачку конкурса: </t>
    </r>
    <r>
      <rPr>
        <b/>
        <sz val="12"/>
        <rFont val="Arial"/>
        <family val="2"/>
      </rPr>
      <t>1. Пошумљавање - подизање нових шума</t>
    </r>
    <r>
      <rPr>
        <sz val="12"/>
        <rFont val="Arial"/>
        <family val="2"/>
      </rPr>
      <t xml:space="preserve">
                                                                                                    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- за земљиште обухваћено основама газдовања шумама</t>
    </r>
  </si>
  <si>
    <t>Образац
Локације по КО</t>
  </si>
  <si>
    <t>Чортановачке шуме</t>
  </si>
  <si>
    <t>Врдник - Моринтово</t>
  </si>
  <si>
    <t>Катанске ливаде - Осовље</t>
  </si>
  <si>
    <t>Ворово - Липовача - Шидско церје</t>
  </si>
  <si>
    <t>Брањевина</t>
  </si>
  <si>
    <t>Сенајске баре II - Каракуша</t>
  </si>
  <si>
    <t>Сенајске баре I - Крстац</t>
  </si>
  <si>
    <t>Заштићене шуме</t>
  </si>
  <si>
    <t>od</t>
  </si>
  <si>
    <t>do</t>
  </si>
  <si>
    <t>Период</t>
  </si>
  <si>
    <t>од</t>
  </si>
  <si>
    <t>до</t>
  </si>
  <si>
    <t>Naziv GJ</t>
  </si>
  <si>
    <t>Агро Банат шуме</t>
  </si>
  <si>
    <t>Агро Богојево</t>
  </si>
  <si>
    <t>Агробачка - Бач</t>
  </si>
  <si>
    <t>Агроунија</t>
  </si>
  <si>
    <t>АгроВршац шуме</t>
  </si>
  <si>
    <t>Аркањ</t>
  </si>
  <si>
    <t>Ател Ковин</t>
  </si>
  <si>
    <t>Бисерно острво</t>
  </si>
  <si>
    <t>Чибске шуме</t>
  </si>
  <si>
    <t>Доњи рит</t>
  </si>
  <si>
    <t>Дожа Ђерђ</t>
  </si>
  <si>
    <t>Дунав</t>
  </si>
  <si>
    <t>Фазан</t>
  </si>
  <si>
    <t>Габрићке шуме</t>
  </si>
  <si>
    <t>Галад</t>
  </si>
  <si>
    <t>Граничар</t>
  </si>
  <si>
    <t>Хртковци - Јамена</t>
  </si>
  <si>
    <t>Каћка шума</t>
  </si>
  <si>
    <t>Касапска ада</t>
  </si>
  <si>
    <t>Келебија</t>
  </si>
  <si>
    <t>Керектов</t>
  </si>
  <si>
    <t>Колутска задружна шума</t>
  </si>
  <si>
    <t>Криваја</t>
  </si>
  <si>
    <t>Лабудњача</t>
  </si>
  <si>
    <t>ЛУ Ковин</t>
  </si>
  <si>
    <t>Палићке шуме</t>
  </si>
  <si>
    <t>Панонија</t>
  </si>
  <si>
    <t>Пољопривредна школа Бачка Топола</t>
  </si>
  <si>
    <t>Посавље</t>
  </si>
  <si>
    <t>Провалије</t>
  </si>
  <si>
    <t>Пруд - Просјанице</t>
  </si>
  <si>
    <t>Ратар</t>
  </si>
  <si>
    <t>Ратно острво</t>
  </si>
  <si>
    <t>Равница</t>
  </si>
  <si>
    <t>Селевењске шуме</t>
  </si>
  <si>
    <t>Сенћански рит - Сента</t>
  </si>
  <si>
    <t>Сигет</t>
  </si>
  <si>
    <t>Сомборска шума</t>
  </si>
  <si>
    <t>Стари град - Градиште</t>
  </si>
  <si>
    <t>Шајкашка Нови Сад</t>
  </si>
  <si>
    <t>Шидина</t>
  </si>
  <si>
    <t>Шуме ОКМ - Нови Бечеј - Зрењанин</t>
  </si>
  <si>
    <t>Шуме ОКМ - Сомбор - Оџаци</t>
  </si>
  <si>
    <t>Шуме Ср. пр. ман. Беочин</t>
  </si>
  <si>
    <t>Шуме Ср. пр. ман. Бешеново</t>
  </si>
  <si>
    <t>Шуме Ср. пр. ман. Ђипша и Црквене општине Бингула</t>
  </si>
  <si>
    <t>Шуме Ср. пр. ман. Гргетег</t>
  </si>
  <si>
    <t>Шуме Ср. пр. ман. Јазак и Ср. пр. ман. Мала Ремета</t>
  </si>
  <si>
    <t>Шуме Ср. пр. ман. Кувеждин</t>
  </si>
  <si>
    <t>Шуме Ср. пр. ман. Ново Хопово</t>
  </si>
  <si>
    <t>Шуме Ср. пр. ман. Привина Глава</t>
  </si>
  <si>
    <t>Шуме Ср. пр. ман. Раковац</t>
  </si>
  <si>
    <t>Шуме Ср. пр. ман. Раваница</t>
  </si>
  <si>
    <t>Шуме Ср. пр. ман. Старо Хопово</t>
  </si>
  <si>
    <t>Шуме Ср. пр. ман. Шишатовац</t>
  </si>
  <si>
    <t>Тамиш - Тиса</t>
  </si>
  <si>
    <t>Велики рит - Кумане</t>
  </si>
  <si>
    <t>Виројевци</t>
  </si>
  <si>
    <t>Врањаш</t>
  </si>
  <si>
    <t>Западна Бачка</t>
  </si>
  <si>
    <t>Зобнатица</t>
  </si>
  <si>
    <t>Жикица Јовановић</t>
  </si>
  <si>
    <t xml:space="preserve">Шуме Ср. пр. ман. Вел. Ремета и Ср. пр. ман. Крушедол </t>
  </si>
  <si>
    <t>Пошумљавање - подизање нових шума</t>
  </si>
  <si>
    <t>Образац
Извод из пројекта</t>
  </si>
  <si>
    <t>Обрасци "Локација по ОГШ" или "Локација по КО" :</t>
  </si>
  <si>
    <t>Обрасци "Извод из пројекта" :</t>
  </si>
  <si>
    <t>Ови обрасци представљају изводе из извођачког пројекта.</t>
  </si>
  <si>
    <t>по
основи</t>
  </si>
  <si>
    <t>stavke</t>
  </si>
  <si>
    <t>Ови обрасци представљају списак локација на којима се изводе радови, са износом средстава који се тражи за поједине локације (на основу јединичне цене по конкурсу).</t>
  </si>
  <si>
    <t>Делиблатски песак - Карловачке шуме</t>
  </si>
  <si>
    <t>Делиблатски песак - Стојкан</t>
  </si>
  <si>
    <t>Делиблатски песак - Врела</t>
  </si>
  <si>
    <t>Делиблатски песак - Драгићев хат</t>
  </si>
  <si>
    <t>Делиблатски песак - Ђурин бор</t>
  </si>
  <si>
    <t>Делиблатски песак - Корн</t>
  </si>
  <si>
    <t>Лука Бачка Паланка</t>
  </si>
  <si>
    <t>Шуме Манастира Месић</t>
  </si>
  <si>
    <t>Шуме Вршачких винограда</t>
  </si>
  <si>
    <t>STAVKE</t>
  </si>
  <si>
    <t>Подносилац пријаве:</t>
  </si>
  <si>
    <t>Планирано посебним пројектима</t>
  </si>
  <si>
    <t>Планирано основама газдовања шумама</t>
  </si>
  <si>
    <t>Максимална јединична цена по конкурсу
(дин/ha)</t>
  </si>
  <si>
    <t>Укупни трошкови по извођачком пројекту
(дин)</t>
  </si>
  <si>
    <t>багрем</t>
  </si>
  <si>
    <t>тврди л.</t>
  </si>
  <si>
    <t>меки л.</t>
  </si>
  <si>
    <r>
      <t xml:space="preserve">Подаци о власнику парцеле
</t>
    </r>
    <r>
      <rPr>
        <b/>
        <sz val="9"/>
        <rFont val="Arial"/>
        <family val="2"/>
        <charset val="238"/>
      </rPr>
      <t>(за физичка лица)</t>
    </r>
  </si>
  <si>
    <t>Под материјалном и кривичном одговорношћу ИЗЈАВЉУЈЕМ да  подаци у овом обрасцу одговарају подацима по основама газдовања шумама, да за наведене радове поседујемо извођачке пројекте и другу документацију у складу са важећим законима и подзаконским актима из области шумарства и заштите природе, да су наведени радови у складу са издатим условима заштите природе за израду ОГШ, да наведени радови нису обављани у досадашњем газдовању, као и да површине функционално и наменски нису планиране за друге потребе.</t>
  </si>
  <si>
    <t>Сложна браћа</t>
  </si>
  <si>
    <t>Максимално могући износ према јединичним ценама конкурса:</t>
  </si>
  <si>
    <t>Сопствено учешће корисника средстава:</t>
  </si>
  <si>
    <t>Укупна вредност посла по извођачким пројектима:</t>
  </si>
  <si>
    <r>
      <t xml:space="preserve">У случају потребе за променама обратите се на телефон </t>
    </r>
    <r>
      <rPr>
        <b/>
        <sz val="12"/>
        <color indexed="10"/>
        <rFont val="Arial"/>
        <family val="2"/>
      </rPr>
      <t>021/488-1852</t>
    </r>
    <r>
      <rPr>
        <sz val="12"/>
        <rFont val="Arial"/>
        <family val="2"/>
      </rPr>
      <t xml:space="preserve"> (Ненад Радосављевић).</t>
    </r>
  </si>
  <si>
    <t>Број бодова за сопствено финансијско учешће:</t>
  </si>
  <si>
    <t>Број бодова за континуитет у коришћењу средстава:</t>
  </si>
  <si>
    <t>Број бодова за допринос пошумљености:</t>
  </si>
  <si>
    <t>хектара</t>
  </si>
  <si>
    <t>Agrodunav</t>
  </si>
  <si>
    <t>08028532</t>
  </si>
  <si>
    <t>Institut - Novi Sad</t>
  </si>
  <si>
    <t>08865248</t>
  </si>
  <si>
    <t>JAZIP - Vrbas</t>
  </si>
  <si>
    <t>08920397</t>
  </si>
  <si>
    <t>JKP "Sečanj"</t>
  </si>
  <si>
    <t>08150346</t>
  </si>
  <si>
    <t>JKSP "Senta"</t>
  </si>
  <si>
    <t>08139679</t>
  </si>
  <si>
    <t>JP za GZUPiU - Bačka Topola</t>
  </si>
  <si>
    <t>08654930</t>
  </si>
  <si>
    <t>JP za KIU - Kikinda</t>
  </si>
  <si>
    <t>21071986</t>
  </si>
  <si>
    <t>Manastir Grgeteg</t>
  </si>
  <si>
    <t>08224722</t>
  </si>
  <si>
    <t>Manastir Kovilj</t>
  </si>
  <si>
    <t>08935319</t>
  </si>
  <si>
    <t>NP Fruška Gora</t>
  </si>
  <si>
    <t>08042292</t>
  </si>
  <si>
    <t>Patrijaršijska dobra</t>
  </si>
  <si>
    <t>20704268</t>
  </si>
  <si>
    <t>Ribnjak Ečka</t>
  </si>
  <si>
    <t>08062595</t>
  </si>
  <si>
    <t>Vode Vojvodine</t>
  </si>
  <si>
    <t>08761809</t>
  </si>
  <si>
    <t>Vojvodinašume</t>
  </si>
  <si>
    <t>08762198</t>
  </si>
  <si>
    <t>Korisnik</t>
  </si>
  <si>
    <t>MB</t>
  </si>
  <si>
    <t>PIB</t>
  </si>
  <si>
    <t>Državno i pravna lica</t>
  </si>
  <si>
    <t>Fizička lica</t>
  </si>
  <si>
    <t>AGRO ECO BEL</t>
  </si>
  <si>
    <t>20740205</t>
  </si>
  <si>
    <t>ENVIRO GREEN</t>
  </si>
  <si>
    <t>20709413</t>
  </si>
  <si>
    <t>Mane</t>
  </si>
  <si>
    <t>55181268</t>
  </si>
  <si>
    <t>Mičelini</t>
  </si>
  <si>
    <t>06240178</t>
  </si>
  <si>
    <t>Omorika</t>
  </si>
  <si>
    <t>62375230</t>
  </si>
  <si>
    <t>SR Simić Promet</t>
  </si>
  <si>
    <t>60140685</t>
  </si>
  <si>
    <t>Vikumak</t>
  </si>
  <si>
    <t>62001836</t>
  </si>
  <si>
    <t>Broj ugovora</t>
  </si>
  <si>
    <t>Bodova</t>
  </si>
  <si>
    <t>Broj dobijanja</t>
  </si>
  <si>
    <t>Површина пријављена за пошумљавање:</t>
  </si>
  <si>
    <t>Број бодова из ова три критеријума:</t>
  </si>
  <si>
    <r>
      <rPr>
        <b/>
        <sz val="11"/>
        <color indexed="10"/>
        <rFont val="Arial"/>
        <family val="2"/>
        <charset val="238"/>
      </rPr>
      <t>Исказани бодови</t>
    </r>
    <r>
      <rPr>
        <sz val="11"/>
        <color indexed="10"/>
        <rFont val="Arial"/>
        <family val="2"/>
        <charset val="238"/>
      </rPr>
      <t xml:space="preserve"> су орјентационог карактера, израчунати су на основу унетих података и броја досадашњих уговора и </t>
    </r>
    <r>
      <rPr>
        <b/>
        <sz val="11"/>
        <color indexed="10"/>
        <rFont val="Arial"/>
        <family val="2"/>
        <charset val="238"/>
      </rPr>
      <t>нису саставни део пријаве</t>
    </r>
    <r>
      <rPr>
        <sz val="11"/>
        <color indexed="10"/>
        <rFont val="Arial"/>
        <family val="2"/>
        <charset val="238"/>
      </rPr>
      <t>.
Коначни број бодова биће установљен након прегледа пријава од стране комисије и додавањем бодова за четврти критеријум према правилнику објављеном уз конкурс (5, 10 или 20).</t>
    </r>
  </si>
  <si>
    <t>Бачка Паланка - град</t>
  </si>
  <si>
    <t>Бачка Топола - град</t>
  </si>
  <si>
    <t>Банатска Паланка 1</t>
  </si>
  <si>
    <t>Банатска Паланка 2</t>
  </si>
  <si>
    <t>Баваниште 1</t>
  </si>
  <si>
    <t>Баваниште 2</t>
  </si>
  <si>
    <t>Бешеново - Прњавор</t>
  </si>
  <si>
    <t>Бешеново - село</t>
  </si>
  <si>
    <t>Јазак - Прњавор</t>
  </si>
  <si>
    <t>Јазак - село</t>
  </si>
  <si>
    <t>Калуђерово 1</t>
  </si>
  <si>
    <t>Калуђерово 2</t>
  </si>
  <si>
    <t>Калуђерово 3</t>
  </si>
  <si>
    <t>Крушедол - Прњавор</t>
  </si>
  <si>
    <t>Крушедол - село</t>
  </si>
  <si>
    <t>Кусић 1</t>
  </si>
  <si>
    <t>Кусић 2</t>
  </si>
  <si>
    <t>Кусић 3</t>
  </si>
  <si>
    <t>Надаљ 1</t>
  </si>
  <si>
    <t>Надаљ 2</t>
  </si>
  <si>
    <t>Нови Сад 1</t>
  </si>
  <si>
    <t>Нови Сад 2</t>
  </si>
  <si>
    <t>Нови Сад 3</t>
  </si>
  <si>
    <t>Нови Сад 4</t>
  </si>
  <si>
    <t>Сочица 1</t>
  </si>
  <si>
    <t>Сочица 2</t>
  </si>
  <si>
    <t>Сомбор 1</t>
  </si>
  <si>
    <t>Сомбор 2</t>
  </si>
  <si>
    <t>Тараш 1</t>
  </si>
  <si>
    <t>Врачев Гај 1</t>
  </si>
  <si>
    <t>Врачев Гај 2</t>
  </si>
  <si>
    <t>Врбас - град</t>
  </si>
  <si>
    <t>Зрењанин 1</t>
  </si>
  <si>
    <t>Зрењанин 3</t>
  </si>
  <si>
    <t>Озорак</t>
  </si>
  <si>
    <t>четинари</t>
  </si>
  <si>
    <r>
      <t xml:space="preserve">Преглед радова за тачку конкурса: 1.  </t>
    </r>
    <r>
      <rPr>
        <b/>
        <sz val="12"/>
        <rFont val="Arial"/>
        <family val="2"/>
        <charset val="238"/>
      </rPr>
      <t>Пошумљавање - подизање нових шума</t>
    </r>
    <r>
      <rPr>
        <sz val="12"/>
        <rFont val="Arial"/>
        <family val="2"/>
      </rPr>
      <t xml:space="preserve">
                                                             - за земљиштe које није обухваћено основама газдовања шумама </t>
    </r>
  </si>
  <si>
    <t>JKP "Graditelj" Srbobran</t>
  </si>
  <si>
    <t>JKP "Komunalac" Titel</t>
  </si>
  <si>
    <t>Luka Bačka Palanka</t>
  </si>
  <si>
    <t>08067546</t>
  </si>
  <si>
    <t>08050449</t>
  </si>
  <si>
    <t>08760233</t>
  </si>
  <si>
    <r>
      <t>Образац "Локација по ОГШ" је на истом листу направљен у две паралелне варијанте:
       - за кориснике шума чије ГЈ</t>
    </r>
    <r>
      <rPr>
        <b/>
        <sz val="12"/>
        <rFont val="Arial"/>
        <family val="2"/>
        <charset val="238"/>
      </rPr>
      <t xml:space="preserve"> јесу</t>
    </r>
    <r>
      <rPr>
        <sz val="12"/>
        <rFont val="Arial"/>
        <family val="2"/>
      </rPr>
      <t xml:space="preserve"> обухваћене кодним приручником за шуме Србије,
       - за кориснике шума чије ГЈ </t>
    </r>
    <r>
      <rPr>
        <b/>
        <sz val="12"/>
        <rFont val="Arial"/>
        <family val="2"/>
        <charset val="238"/>
      </rPr>
      <t>нису</t>
    </r>
    <r>
      <rPr>
        <sz val="12"/>
        <rFont val="Arial"/>
        <family val="2"/>
      </rPr>
      <t xml:space="preserve"> обухваћене кодним приручником за шуме Србије.</t>
    </r>
  </si>
  <si>
    <r>
      <t xml:space="preserve">Ови обрасци (један или више примерака) се попуњавају само </t>
    </r>
    <r>
      <rPr>
        <b/>
        <sz val="12"/>
        <rFont val="Arial"/>
        <family val="2"/>
        <charset val="238"/>
      </rPr>
      <t>за површине које уопште нису обухваћене основама газдовања шумама</t>
    </r>
    <r>
      <rPr>
        <sz val="12"/>
        <rFont val="Arial"/>
        <family val="2"/>
      </rPr>
      <t>, већ за њих постоје посебни пројекти према конкурсу, или пак за површине у својини физичких лица.</t>
    </r>
  </si>
  <si>
    <t>Попуњава се један примерак обрасца за једну парцелу, или за групу парцела које чине један непрекинут комплекс унутар једне катастарске општине и за које су предвиђени радови са истим нормативима и начином извођења радова. Уколико се не пошумљавају целе парцеле, већ само њихови делови, приложити скицу са уцртаним површинама које се пошумљавају.</t>
  </si>
  <si>
    <t>Постоји 20 идентичних образаца (паралелно један поред другог). Попуните и штампајте онолико примерака обрасца колико имате парцела или група парцела са истим нормативима и начином извођења радова. Уколико имате потребу за већим бројем ових образаца обратите се на наведени телефон.</t>
  </si>
  <si>
    <r>
      <rPr>
        <b/>
        <sz val="12"/>
        <color indexed="10"/>
        <rFont val="Arial"/>
        <family val="2"/>
        <charset val="238"/>
      </rPr>
      <t xml:space="preserve">Попуњава се </t>
    </r>
    <r>
      <rPr>
        <b/>
        <u/>
        <sz val="12"/>
        <color indexed="10"/>
        <rFont val="Arial"/>
        <family val="2"/>
        <charset val="238"/>
      </rPr>
      <t>обавезно</t>
    </r>
    <r>
      <rPr>
        <b/>
        <sz val="12"/>
        <color indexed="10"/>
        <rFont val="Arial"/>
        <family val="2"/>
        <charset val="238"/>
      </rPr>
      <t xml:space="preserve"> </t>
    </r>
    <r>
      <rPr>
        <b/>
        <sz val="12"/>
        <rFont val="Arial"/>
        <family val="2"/>
      </rPr>
      <t xml:space="preserve">Пријава и образац "Локација по ОГШ" или "Локација по КО"
                                                                             </t>
    </r>
    <r>
      <rPr>
        <b/>
        <sz val="12"/>
        <rFont val="Arial"/>
        <family val="2"/>
        <charset val="238"/>
      </rPr>
      <t>(може оба у случајевима наведеним конкурсом)</t>
    </r>
    <r>
      <rPr>
        <b/>
        <sz val="12"/>
        <rFont val="Arial"/>
        <family val="2"/>
      </rPr>
      <t xml:space="preserve">
а </t>
    </r>
    <r>
      <rPr>
        <b/>
        <u/>
        <sz val="12"/>
        <color indexed="10"/>
        <rFont val="Arial"/>
        <family val="2"/>
        <charset val="238"/>
      </rPr>
      <t>по потреби</t>
    </r>
    <r>
      <rPr>
        <b/>
        <sz val="12"/>
        <rFont val="Arial"/>
        <family val="2"/>
      </rPr>
      <t xml:space="preserve"> и условима конкурса -</t>
    </r>
    <r>
      <rPr>
        <b/>
        <sz val="12"/>
        <rFont val="Arial"/>
        <family val="2"/>
        <charset val="238"/>
      </rPr>
      <t xml:space="preserve"> један или више листова обрасца "Извод из пројекта"</t>
    </r>
    <r>
      <rPr>
        <b/>
        <sz val="12"/>
        <rFont val="Arial"/>
        <family val="2"/>
      </rPr>
      <t>.</t>
    </r>
  </si>
  <si>
    <t>JP "Komunal Mali Iđoš"</t>
  </si>
  <si>
    <t>21165662</t>
  </si>
  <si>
    <t>65383373</t>
  </si>
  <si>
    <t>SIM Proing Zrenjanin</t>
  </si>
  <si>
    <r>
      <t xml:space="preserve">Износ који се тражи пријавом:
</t>
    </r>
    <r>
      <rPr>
        <sz val="10"/>
        <rFont val="Arial"/>
        <family val="2"/>
        <charset val="238"/>
      </rPr>
      <t>(добије се на основу износа у извођачким пројектима или максималних јединичних цена за локације и врсте дрвећа)</t>
    </r>
  </si>
  <si>
    <r>
      <rPr>
        <b/>
        <sz val="10"/>
        <rFont val="Arial"/>
        <family val="2"/>
        <charset val="238"/>
      </rPr>
      <t>Тражени износ динара</t>
    </r>
    <r>
      <rPr>
        <sz val="10"/>
        <rFont val="Arial"/>
        <family val="2"/>
      </rPr>
      <t xml:space="preserve">
</t>
    </r>
    <r>
      <rPr>
        <sz val="8"/>
        <rFont val="Arial"/>
        <family val="2"/>
        <charset val="238"/>
      </rPr>
      <t>(по изв. пројекту или по макс. јединичној цени)</t>
    </r>
  </si>
  <si>
    <t>Агродунав  УСЛОВНО ОГШ !?!</t>
  </si>
  <si>
    <t>Ечка  УСЛОВНО ОГШ !?!</t>
  </si>
  <si>
    <t>Златар  УСЛОВНО ОГШ !?!</t>
  </si>
  <si>
    <t>Кикинда  УСЛОВНО ОГШ !?!</t>
  </si>
  <si>
    <t>Средња Бачка  УСЛОВНО ОГШ !?!</t>
  </si>
  <si>
    <t>Тополик - Патријаршијске шуме  УСЛОВНО ОГШ !?!</t>
  </si>
  <si>
    <t>Шаренградска ада  УСЛОВНО ОГШ !?!</t>
  </si>
  <si>
    <t>Горње Потисје</t>
  </si>
  <si>
    <t>Колут - Козара</t>
  </si>
  <si>
    <t>Шуме Манастира Бођани</t>
  </si>
  <si>
    <t>Висока шума - Лошинци</t>
  </si>
  <si>
    <t>Шајкашка</t>
  </si>
  <si>
    <t>Горњи Банат  УСЛОВНО ОГШ !?!</t>
  </si>
  <si>
    <t>Лабудњача - Патријаршијске шуме  УСЛОВНО ОГШ !?!</t>
  </si>
  <si>
    <t>Обрасци су предвиђени за највише 36 ставки.
Уколико имате потребу за већим бројем редова обратите се на наведени телефон.</t>
  </si>
  <si>
    <r>
      <rPr>
        <b/>
        <sz val="12"/>
        <color indexed="17"/>
        <rFont val="Arial"/>
        <family val="2"/>
      </rPr>
      <t>Prg2025K1T1</t>
    </r>
    <r>
      <rPr>
        <b/>
        <sz val="12"/>
        <rFont val="Arial"/>
        <family val="2"/>
      </rPr>
      <t xml:space="preserve"> </t>
    </r>
    <r>
      <rPr>
        <b/>
        <sz val="12"/>
        <color indexed="51"/>
        <rFont val="Arial"/>
        <family val="2"/>
      </rPr>
      <t>kratak ali jasan naziv pravnog lica</t>
    </r>
  </si>
  <si>
    <t>на Kонкурс за доделу средстава из Годишњег програма коришћења средстава
из Буџетског фонда за шуме АП Војводине за 2025. годину</t>
  </si>
  <si>
    <t>Доње Потамишје  УСЛОВНО ОГШ !?!</t>
  </si>
  <si>
    <t>Горње Потамишје</t>
  </si>
  <si>
    <t>Карапанџа  УСЛОВНО ОГШ !?!</t>
  </si>
  <si>
    <t>Дорословачка шума</t>
  </si>
  <si>
    <t>Плавањске шуме</t>
  </si>
  <si>
    <t>Паланачке аде - Чипски полој</t>
  </si>
  <si>
    <t>Багремара</t>
  </si>
  <si>
    <t>Брек  УСЛОВНО ОГШ !?!</t>
  </si>
  <si>
    <t>Горња шума</t>
  </si>
  <si>
    <t>Гргетешке шуме - Ковиљ  УСЛОВНО ОГШ !?!</t>
  </si>
  <si>
    <t>Мостонга - Букински рит  УСЛОВНО ОГШ !?!</t>
  </si>
  <si>
    <t>ОКМ - Вршац  УСЛОВНО ОГШ !?!</t>
  </si>
  <si>
    <t>ОКМ - Нови Сад</t>
  </si>
  <si>
    <t>Подунавље  УСЛОВНО ОГШ !?!</t>
  </si>
  <si>
    <t>Тамиш - Дунав  УСЛОВНО ОГШ !?!</t>
  </si>
  <si>
    <t>објављен 13.08.2025.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</si>
</sst>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&quot;.&quot;"/>
    <numFmt numFmtId="165" formatCode="#,##0.0000"/>
    <numFmt numFmtId="166" formatCode="dd/mm/yyyy/"/>
  </numFmts>
  <fonts count="47" x14ac:knownFonts="1">
    <font>
      <sz val="10"/>
      <name val="Arial"/>
      <charset val="238"/>
    </font>
    <font>
      <sz val="10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indexed="81"/>
      <name val="Tahoma"/>
      <family val="2"/>
    </font>
    <font>
      <sz val="9"/>
      <name val="Arial"/>
      <family val="2"/>
    </font>
    <font>
      <b/>
      <sz val="10"/>
      <color indexed="81"/>
      <name val="Tahoma"/>
      <family val="2"/>
    </font>
    <font>
      <sz val="10"/>
      <name val="Arial"/>
      <family val="2"/>
    </font>
    <font>
      <b/>
      <sz val="12"/>
      <color indexed="17"/>
      <name val="Arial"/>
      <family val="2"/>
    </font>
    <font>
      <b/>
      <sz val="12"/>
      <color indexed="51"/>
      <name val="Arial"/>
      <family val="2"/>
    </font>
    <font>
      <b/>
      <sz val="9"/>
      <color indexed="81"/>
      <name val="Tahoma"/>
      <family val="2"/>
    </font>
    <font>
      <b/>
      <sz val="9"/>
      <color indexed="10"/>
      <name val="Arial"/>
      <family val="2"/>
    </font>
    <font>
      <sz val="12"/>
      <color indexed="22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indexed="81"/>
      <name val="Tahoma"/>
      <family val="2"/>
      <charset val="238"/>
    </font>
    <font>
      <sz val="7"/>
      <name val="Arial"/>
      <family val="2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u/>
      <sz val="12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rgb="FFFF0000"/>
      <name val="Arial"/>
      <family val="2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99FF"/>
      <name val="Arial"/>
      <family val="2"/>
      <charset val="238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4" fillId="0" borderId="0"/>
  </cellStyleXfs>
  <cellXfs count="393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4" fontId="13" fillId="0" borderId="3" xfId="0" applyNumberFormat="1" applyFont="1" applyBorder="1" applyAlignment="1" applyProtection="1">
      <alignment horizontal="right" vertical="center" indent="1"/>
    </xf>
    <xf numFmtId="0" fontId="3" fillId="0" borderId="0" xfId="0" applyFont="1" applyAlignment="1">
      <alignment vertical="center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0" fillId="2" borderId="2" xfId="0" applyNumberFormat="1" applyFill="1" applyBorder="1" applyAlignment="1" applyProtection="1">
      <alignment vertical="center"/>
      <protection locked="0"/>
    </xf>
    <xf numFmtId="0" fontId="0" fillId="2" borderId="5" xfId="0" applyNumberForma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3" fontId="17" fillId="0" borderId="2" xfId="0" applyNumberFormat="1" applyFont="1" applyFill="1" applyBorder="1" applyAlignment="1">
      <alignment horizontal="right" vertical="center" indent="1"/>
    </xf>
    <xf numFmtId="3" fontId="3" fillId="0" borderId="4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justify" vertical="center" wrapText="1"/>
    </xf>
    <xf numFmtId="0" fontId="0" fillId="0" borderId="7" xfId="0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right" vertical="center" indent="1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right" vertical="center" indent="1"/>
      <protection locked="0"/>
    </xf>
    <xf numFmtId="0" fontId="0" fillId="0" borderId="0" xfId="0" applyAlignment="1" applyProtection="1">
      <alignment vertical="center"/>
      <protection hidden="1"/>
    </xf>
    <xf numFmtId="3" fontId="0" fillId="0" borderId="0" xfId="0" applyNumberFormat="1" applyAlignment="1" applyProtection="1">
      <alignment vertical="center"/>
    </xf>
    <xf numFmtId="0" fontId="1" fillId="4" borderId="2" xfId="0" applyFont="1" applyFill="1" applyBorder="1" applyAlignment="1" applyProtection="1">
      <alignment vertical="center"/>
      <protection locked="0"/>
    </xf>
    <xf numFmtId="164" fontId="0" fillId="0" borderId="8" xfId="0" applyNumberFormat="1" applyFill="1" applyBorder="1" applyAlignment="1" applyProtection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17" fillId="2" borderId="9" xfId="0" applyNumberFormat="1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3" fontId="3" fillId="2" borderId="2" xfId="0" applyNumberFormat="1" applyFont="1" applyFill="1" applyBorder="1" applyAlignment="1" applyProtection="1">
      <alignment horizontal="right" vertical="center" inden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166" fontId="11" fillId="2" borderId="0" xfId="0" applyNumberFormat="1" applyFont="1" applyFill="1" applyAlignment="1" applyProtection="1">
      <alignment horizontal="justify" vertical="center" wrapText="1"/>
      <protection locked="0"/>
    </xf>
    <xf numFmtId="0" fontId="1" fillId="0" borderId="0" xfId="0" applyFont="1" applyAlignment="1" applyProtection="1">
      <alignment vertical="center"/>
    </xf>
    <xf numFmtId="49" fontId="8" fillId="0" borderId="11" xfId="0" applyNumberFormat="1" applyFont="1" applyFill="1" applyBorder="1" applyAlignment="1" applyProtection="1">
      <alignment horizontal="right" vertical="center" wrapText="1"/>
    </xf>
    <xf numFmtId="4" fontId="13" fillId="0" borderId="12" xfId="0" applyNumberFormat="1" applyFont="1" applyBorder="1" applyAlignment="1" applyProtection="1">
      <alignment horizontal="right" vertical="center" indent="1"/>
    </xf>
    <xf numFmtId="4" fontId="0" fillId="2" borderId="9" xfId="0" applyNumberFormat="1" applyFill="1" applyBorder="1" applyAlignment="1" applyProtection="1">
      <alignment vertical="center"/>
      <protection locked="0"/>
    </xf>
    <xf numFmtId="4" fontId="0" fillId="2" borderId="2" xfId="0" applyNumberFormat="1" applyFill="1" applyBorder="1" applyAlignment="1" applyProtection="1">
      <alignment vertical="center"/>
      <protection locked="0"/>
    </xf>
    <xf numFmtId="4" fontId="0" fillId="2" borderId="5" xfId="0" applyNumberFormat="1" applyFill="1" applyBorder="1" applyAlignment="1" applyProtection="1">
      <alignment vertical="center"/>
      <protection locked="0"/>
    </xf>
    <xf numFmtId="4" fontId="0" fillId="0" borderId="13" xfId="0" applyNumberFormat="1" applyBorder="1" applyAlignment="1" applyProtection="1">
      <alignment vertical="center"/>
    </xf>
    <xf numFmtId="4" fontId="0" fillId="0" borderId="14" xfId="0" applyNumberFormat="1" applyBorder="1" applyAlignment="1" applyProtection="1">
      <alignment vertical="center"/>
    </xf>
    <xf numFmtId="4" fontId="13" fillId="0" borderId="15" xfId="0" applyNumberFormat="1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4" fontId="0" fillId="0" borderId="16" xfId="0" applyNumberFormat="1" applyFill="1" applyBorder="1" applyAlignment="1" applyProtection="1">
      <alignment horizontal="right" vertical="center" indent="1"/>
    </xf>
    <xf numFmtId="4" fontId="0" fillId="0" borderId="2" xfId="0" applyNumberFormat="1" applyFill="1" applyBorder="1" applyAlignment="1" applyProtection="1">
      <alignment horizontal="right" vertical="center" indent="1"/>
    </xf>
    <xf numFmtId="4" fontId="0" fillId="0" borderId="4" xfId="0" applyNumberFormat="1" applyFill="1" applyBorder="1" applyAlignment="1" applyProtection="1">
      <alignment horizontal="right" vertical="center" indent="1"/>
    </xf>
    <xf numFmtId="4" fontId="0" fillId="0" borderId="16" xfId="0" applyNumberFormat="1" applyFill="1" applyBorder="1" applyAlignment="1" applyProtection="1">
      <alignment vertical="center"/>
    </xf>
    <xf numFmtId="4" fontId="0" fillId="0" borderId="2" xfId="0" applyNumberFormat="1" applyFill="1" applyBorder="1" applyAlignment="1" applyProtection="1">
      <alignment vertical="center"/>
    </xf>
    <xf numFmtId="4" fontId="0" fillId="0" borderId="4" xfId="0" applyNumberFormat="1" applyFill="1" applyBorder="1" applyAlignment="1" applyProtection="1">
      <alignment vertical="center"/>
    </xf>
    <xf numFmtId="164" fontId="0" fillId="0" borderId="17" xfId="0" applyNumberFormat="1" applyFill="1" applyBorder="1" applyAlignment="1" applyProtection="1">
      <alignment vertical="center"/>
    </xf>
    <xf numFmtId="4" fontId="0" fillId="0" borderId="18" xfId="0" applyNumberFormat="1" applyBorder="1" applyAlignment="1" applyProtection="1">
      <alignment vertical="center"/>
    </xf>
    <xf numFmtId="4" fontId="0" fillId="0" borderId="19" xfId="0" applyNumberFormat="1" applyBorder="1" applyAlignment="1" applyProtection="1">
      <alignment vertical="center"/>
    </xf>
    <xf numFmtId="0" fontId="6" fillId="0" borderId="20" xfId="0" applyFont="1" applyBorder="1" applyAlignment="1">
      <alignment vertical="center" wrapText="1"/>
    </xf>
    <xf numFmtId="0" fontId="8" fillId="0" borderId="16" xfId="0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  <protection hidden="1"/>
    </xf>
    <xf numFmtId="2" fontId="10" fillId="2" borderId="21" xfId="0" applyNumberFormat="1" applyFont="1" applyFill="1" applyBorder="1" applyAlignment="1" applyProtection="1">
      <alignment horizontal="right" vertical="center" wrapText="1" indent="1"/>
      <protection locked="0"/>
    </xf>
    <xf numFmtId="0" fontId="40" fillId="0" borderId="0" xfId="0" applyFont="1" applyFill="1" applyAlignment="1" applyProtection="1">
      <alignment horizontal="left" vertical="center"/>
    </xf>
    <xf numFmtId="4" fontId="0" fillId="2" borderId="22" xfId="0" applyNumberFormat="1" applyFill="1" applyBorder="1" applyAlignment="1" applyProtection="1">
      <alignment vertical="center"/>
      <protection locked="0"/>
    </xf>
    <xf numFmtId="4" fontId="0" fillId="2" borderId="23" xfId="0" applyNumberFormat="1" applyFill="1" applyBorder="1" applyAlignment="1" applyProtection="1">
      <alignment vertical="center"/>
      <protection locked="0"/>
    </xf>
    <xf numFmtId="4" fontId="0" fillId="2" borderId="24" xfId="0" applyNumberFormat="1" applyFill="1" applyBorder="1" applyAlignment="1" applyProtection="1">
      <alignment vertical="center"/>
      <protection locked="0"/>
    </xf>
    <xf numFmtId="165" fontId="1" fillId="2" borderId="9" xfId="0" applyNumberFormat="1" applyFont="1" applyFill="1" applyBorder="1" applyAlignment="1" applyProtection="1">
      <alignment vertical="center"/>
      <protection locked="0"/>
    </xf>
    <xf numFmtId="165" fontId="0" fillId="2" borderId="2" xfId="0" applyNumberFormat="1" applyFill="1" applyBorder="1" applyAlignment="1" applyProtection="1">
      <alignment vertical="center"/>
      <protection locked="0"/>
    </xf>
    <xf numFmtId="165" fontId="0" fillId="2" borderId="5" xfId="0" applyNumberFormat="1" applyFill="1" applyBorder="1" applyAlignment="1" applyProtection="1">
      <alignment vertical="center"/>
      <protection locked="0"/>
    </xf>
    <xf numFmtId="0" fontId="30" fillId="0" borderId="4" xfId="0" applyFont="1" applyBorder="1" applyAlignment="1" applyProtection="1">
      <alignment horizontal="center" vertical="center" wrapText="1"/>
    </xf>
    <xf numFmtId="164" fontId="0" fillId="0" borderId="0" xfId="0" applyNumberFormat="1" applyAlignment="1" applyProtection="1">
      <alignment vertical="center"/>
    </xf>
    <xf numFmtId="4" fontId="0" fillId="5" borderId="9" xfId="0" applyNumberFormat="1" applyFill="1" applyBorder="1" applyAlignment="1" applyProtection="1">
      <alignment vertical="center"/>
      <protection locked="0"/>
    </xf>
    <xf numFmtId="4" fontId="0" fillId="5" borderId="2" xfId="0" applyNumberFormat="1" applyFill="1" applyBorder="1" applyAlignment="1" applyProtection="1">
      <alignment vertical="center"/>
      <protection locked="0"/>
    </xf>
    <xf numFmtId="4" fontId="0" fillId="5" borderId="9" xfId="0" applyNumberFormat="1" applyFill="1" applyBorder="1" applyAlignment="1" applyProtection="1">
      <alignment horizontal="right" vertical="center" indent="1"/>
      <protection locked="0"/>
    </xf>
    <xf numFmtId="4" fontId="13" fillId="0" borderId="12" xfId="0" applyNumberFormat="1" applyFont="1" applyBorder="1" applyAlignment="1" applyProtection="1">
      <alignment vertical="center"/>
    </xf>
    <xf numFmtId="0" fontId="3" fillId="0" borderId="0" xfId="0" applyFont="1" applyAlignment="1">
      <alignment horizontal="center" vertical="center" wrapText="1"/>
    </xf>
    <xf numFmtId="0" fontId="41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</xf>
    <xf numFmtId="0" fontId="8" fillId="0" borderId="2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right" vertical="center" wrapText="1"/>
    </xf>
    <xf numFmtId="0" fontId="8" fillId="0" borderId="0" xfId="0" applyFont="1" applyFill="1" applyAlignment="1" applyProtection="1">
      <alignment horizontal="left" vertical="center"/>
    </xf>
    <xf numFmtId="0" fontId="8" fillId="0" borderId="0" xfId="0" applyFont="1" applyAlignment="1" applyProtection="1">
      <alignment vertical="center" wrapText="1"/>
    </xf>
    <xf numFmtId="4" fontId="24" fillId="0" borderId="16" xfId="0" applyNumberFormat="1" applyFont="1" applyFill="1" applyBorder="1" applyAlignment="1" applyProtection="1">
      <alignment vertical="center"/>
    </xf>
    <xf numFmtId="4" fontId="24" fillId="0" borderId="2" xfId="0" applyNumberFormat="1" applyFont="1" applyFill="1" applyBorder="1" applyAlignment="1" applyProtection="1">
      <alignment vertical="center"/>
    </xf>
    <xf numFmtId="4" fontId="24" fillId="0" borderId="4" xfId="0" applyNumberFormat="1" applyFont="1" applyFill="1" applyBorder="1" applyAlignment="1" applyProtection="1">
      <alignment vertical="center"/>
    </xf>
    <xf numFmtId="4" fontId="0" fillId="0" borderId="22" xfId="0" applyNumberFormat="1" applyFill="1" applyBorder="1" applyAlignment="1" applyProtection="1">
      <alignment vertical="center"/>
    </xf>
    <xf numFmtId="4" fontId="3" fillId="0" borderId="23" xfId="0" applyNumberFormat="1" applyFont="1" applyFill="1" applyBorder="1" applyAlignment="1" applyProtection="1">
      <alignment vertical="center"/>
    </xf>
    <xf numFmtId="4" fontId="5" fillId="0" borderId="11" xfId="0" applyNumberFormat="1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31" fillId="0" borderId="0" xfId="0" applyFont="1" applyFill="1" applyBorder="1" applyAlignment="1" applyProtection="1">
      <alignment horizontal="left" vertical="center" wrapText="1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164" fontId="0" fillId="0" borderId="8" xfId="0" applyNumberFormat="1" applyFill="1" applyBorder="1" applyAlignment="1" applyProtection="1">
      <alignment vertical="center"/>
      <protection hidden="1"/>
    </xf>
    <xf numFmtId="0" fontId="28" fillId="0" borderId="9" xfId="0" applyFont="1" applyFill="1" applyBorder="1" applyAlignment="1" applyProtection="1">
      <alignment horizontal="center" vertical="center"/>
      <protection hidden="1"/>
    </xf>
    <xf numFmtId="0" fontId="1" fillId="0" borderId="9" xfId="0" applyFont="1" applyFill="1" applyBorder="1" applyAlignment="1" applyProtection="1">
      <alignment vertical="center"/>
      <protection hidden="1"/>
    </xf>
    <xf numFmtId="4" fontId="0" fillId="0" borderId="22" xfId="0" applyNumberFormat="1" applyFill="1" applyBorder="1" applyAlignment="1" applyProtection="1">
      <alignment vertical="center"/>
      <protection hidden="1"/>
    </xf>
    <xf numFmtId="4" fontId="0" fillId="0" borderId="13" xfId="0" applyNumberFormat="1" applyBorder="1" applyAlignment="1" applyProtection="1">
      <alignment vertical="center"/>
      <protection hidden="1"/>
    </xf>
    <xf numFmtId="3" fontId="0" fillId="0" borderId="0" xfId="0" applyNumberFormat="1" applyAlignment="1" applyProtection="1">
      <alignment vertical="center"/>
      <protection hidden="1"/>
    </xf>
    <xf numFmtId="0" fontId="28" fillId="0" borderId="2" xfId="0" applyFont="1" applyFill="1" applyBorder="1" applyAlignment="1" applyProtection="1">
      <alignment horizontal="center" vertical="center"/>
      <protection hidden="1"/>
    </xf>
    <xf numFmtId="164" fontId="0" fillId="0" borderId="1" xfId="0" applyNumberFormat="1" applyFill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vertical="center"/>
      <protection hidden="1"/>
    </xf>
    <xf numFmtId="0" fontId="28" fillId="0" borderId="4" xfId="0" applyFont="1" applyFill="1" applyBorder="1" applyAlignment="1" applyProtection="1">
      <alignment horizontal="center" vertical="center"/>
      <protection hidden="1"/>
    </xf>
    <xf numFmtId="4" fontId="0" fillId="0" borderId="16" xfId="0" applyNumberFormat="1" applyFill="1" applyBorder="1" applyAlignment="1" applyProtection="1">
      <alignment vertical="center"/>
      <protection hidden="1"/>
    </xf>
    <xf numFmtId="4" fontId="24" fillId="0" borderId="16" xfId="0" applyNumberFormat="1" applyFont="1" applyFill="1" applyBorder="1" applyAlignment="1" applyProtection="1">
      <alignment vertical="center"/>
      <protection hidden="1"/>
    </xf>
    <xf numFmtId="4" fontId="0" fillId="0" borderId="18" xfId="0" applyNumberFormat="1" applyBorder="1" applyAlignment="1" applyProtection="1">
      <alignment vertical="center"/>
      <protection hidden="1"/>
    </xf>
    <xf numFmtId="4" fontId="0" fillId="0" borderId="2" xfId="0" applyNumberFormat="1" applyFill="1" applyBorder="1" applyAlignment="1" applyProtection="1">
      <alignment vertical="center"/>
      <protection hidden="1"/>
    </xf>
    <xf numFmtId="4" fontId="24" fillId="0" borderId="2" xfId="0" applyNumberFormat="1" applyFont="1" applyFill="1" applyBorder="1" applyAlignment="1" applyProtection="1">
      <alignment vertical="center"/>
      <protection hidden="1"/>
    </xf>
    <xf numFmtId="4" fontId="0" fillId="0" borderId="14" xfId="0" applyNumberFormat="1" applyBorder="1" applyAlignment="1" applyProtection="1">
      <alignment vertical="center"/>
      <protection hidden="1"/>
    </xf>
    <xf numFmtId="4" fontId="0" fillId="0" borderId="4" xfId="0" applyNumberFormat="1" applyFill="1" applyBorder="1" applyAlignment="1" applyProtection="1">
      <alignment vertical="center"/>
      <protection hidden="1"/>
    </xf>
    <xf numFmtId="4" fontId="24" fillId="0" borderId="4" xfId="0" applyNumberFormat="1" applyFont="1" applyFill="1" applyBorder="1" applyAlignment="1" applyProtection="1">
      <alignment vertical="center"/>
      <protection hidden="1"/>
    </xf>
    <xf numFmtId="4" fontId="0" fillId="0" borderId="19" xfId="0" applyNumberFormat="1" applyBorder="1" applyAlignment="1" applyProtection="1">
      <alignment vertical="center"/>
      <protection hidden="1"/>
    </xf>
    <xf numFmtId="4" fontId="13" fillId="0" borderId="3" xfId="0" applyNumberFormat="1" applyFont="1" applyBorder="1" applyAlignment="1" applyProtection="1">
      <alignment vertical="center"/>
      <protection hidden="1"/>
    </xf>
    <xf numFmtId="4" fontId="13" fillId="0" borderId="12" xfId="0" applyNumberFormat="1" applyFont="1" applyBorder="1" applyAlignment="1" applyProtection="1">
      <alignment vertical="center"/>
      <protection hidden="1"/>
    </xf>
    <xf numFmtId="4" fontId="13" fillId="0" borderId="12" xfId="0" applyNumberFormat="1" applyFont="1" applyBorder="1" applyAlignment="1" applyProtection="1">
      <alignment horizontal="right" vertical="center" indent="1"/>
      <protection hidden="1"/>
    </xf>
    <xf numFmtId="4" fontId="13" fillId="0" borderId="15" xfId="0" applyNumberFormat="1" applyFont="1" applyBorder="1" applyAlignment="1" applyProtection="1">
      <alignment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4" fontId="0" fillId="0" borderId="0" xfId="0" applyNumberFormat="1" applyAlignment="1" applyProtection="1">
      <alignment vertical="center"/>
      <protection hidden="1"/>
    </xf>
    <xf numFmtId="0" fontId="24" fillId="0" borderId="0" xfId="0" applyFont="1" applyFill="1" applyAlignment="1" applyProtection="1">
      <alignment vertical="center"/>
      <protection hidden="1"/>
    </xf>
    <xf numFmtId="0" fontId="3" fillId="0" borderId="2" xfId="0" applyFont="1" applyFill="1" applyBorder="1" applyAlignment="1" applyProtection="1">
      <alignment horizontal="right" vertical="center"/>
    </xf>
    <xf numFmtId="10" fontId="25" fillId="0" borderId="25" xfId="0" applyNumberFormat="1" applyFont="1" applyBorder="1" applyAlignment="1" applyProtection="1">
      <alignment horizontal="center" vertical="center" wrapText="1"/>
    </xf>
    <xf numFmtId="10" fontId="6" fillId="0" borderId="10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vertical="center"/>
    </xf>
    <xf numFmtId="0" fontId="17" fillId="0" borderId="0" xfId="0" applyNumberFormat="1" applyFont="1" applyAlignment="1" applyProtection="1">
      <alignment vertical="center"/>
    </xf>
    <xf numFmtId="1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42" fillId="0" borderId="26" xfId="0" applyFont="1" applyFill="1" applyBorder="1" applyAlignment="1" applyProtection="1">
      <alignment horizontal="center" vertical="center"/>
    </xf>
    <xf numFmtId="0" fontId="41" fillId="0" borderId="27" xfId="0" applyFont="1" applyFill="1" applyBorder="1" applyAlignment="1" applyProtection="1">
      <alignment horizontal="center" vertical="center"/>
    </xf>
    <xf numFmtId="0" fontId="41" fillId="0" borderId="28" xfId="0" applyFont="1" applyFill="1" applyBorder="1" applyAlignment="1" applyProtection="1">
      <alignment horizontal="center" vertical="center"/>
    </xf>
    <xf numFmtId="0" fontId="41" fillId="0" borderId="21" xfId="0" applyFont="1" applyFill="1" applyBorder="1" applyAlignment="1" applyProtection="1">
      <alignment horizontal="center" vertical="center"/>
    </xf>
    <xf numFmtId="0" fontId="41" fillId="0" borderId="0" xfId="0" applyFont="1" applyAlignment="1" applyProtection="1">
      <alignment vertical="center"/>
    </xf>
    <xf numFmtId="4" fontId="24" fillId="0" borderId="2" xfId="0" applyNumberFormat="1" applyFont="1" applyFill="1" applyBorder="1" applyAlignment="1" applyProtection="1">
      <alignment vertical="center" wrapText="1"/>
      <protection hidden="1"/>
    </xf>
    <xf numFmtId="0" fontId="43" fillId="6" borderId="0" xfId="0" applyFont="1" applyFill="1" applyAlignment="1" applyProtection="1">
      <alignment vertical="center"/>
      <protection hidden="1"/>
    </xf>
    <xf numFmtId="0" fontId="43" fillId="0" borderId="0" xfId="0" applyFont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 wrapText="1"/>
    </xf>
    <xf numFmtId="49" fontId="26" fillId="2" borderId="29" xfId="0" applyNumberFormat="1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right" vertical="center" wrapText="1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right" vertical="center"/>
    </xf>
    <xf numFmtId="4" fontId="3" fillId="0" borderId="30" xfId="0" applyNumberFormat="1" applyFont="1" applyFill="1" applyBorder="1" applyAlignment="1" applyProtection="1">
      <alignment vertical="center"/>
    </xf>
    <xf numFmtId="0" fontId="8" fillId="0" borderId="29" xfId="0" applyFont="1" applyFill="1" applyBorder="1" applyAlignment="1" applyProtection="1">
      <alignment vertical="center"/>
    </xf>
    <xf numFmtId="0" fontId="8" fillId="0" borderId="31" xfId="0" applyFont="1" applyFill="1" applyBorder="1" applyAlignment="1" applyProtection="1">
      <alignment vertical="center"/>
    </xf>
    <xf numFmtId="0" fontId="29" fillId="0" borderId="32" xfId="0" applyFont="1" applyBorder="1" applyAlignment="1" applyProtection="1">
      <alignment vertical="center"/>
    </xf>
    <xf numFmtId="0" fontId="1" fillId="0" borderId="0" xfId="0" quotePrefix="1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166" fontId="8" fillId="4" borderId="0" xfId="0" applyNumberFormat="1" applyFont="1" applyFill="1" applyAlignment="1" applyProtection="1">
      <alignment horizontal="left" vertical="center"/>
      <protection locked="0"/>
    </xf>
    <xf numFmtId="0" fontId="6" fillId="0" borderId="24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26" fillId="0" borderId="33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45" fillId="0" borderId="33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34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44" fillId="0" borderId="33" xfId="0" applyFont="1" applyBorder="1" applyAlignment="1">
      <alignment vertical="center" wrapText="1"/>
    </xf>
    <xf numFmtId="0" fontId="44" fillId="0" borderId="0" xfId="0" applyFont="1" applyBorder="1" applyAlignment="1">
      <alignment vertical="center" wrapText="1"/>
    </xf>
    <xf numFmtId="0" fontId="44" fillId="0" borderId="34" xfId="0" applyFont="1" applyBorder="1" applyAlignment="1">
      <alignment vertical="center" wrapText="1"/>
    </xf>
    <xf numFmtId="0" fontId="40" fillId="0" borderId="33" xfId="0" applyFont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0" fontId="40" fillId="0" borderId="34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42" fillId="0" borderId="55" xfId="0" applyFont="1" applyFill="1" applyBorder="1" applyAlignment="1" applyProtection="1">
      <alignment horizontal="right" vertical="center"/>
    </xf>
    <xf numFmtId="0" fontId="42" fillId="0" borderId="56" xfId="0" applyFont="1" applyFill="1" applyBorder="1" applyAlignment="1" applyProtection="1">
      <alignment horizontal="right" vertical="center"/>
    </xf>
    <xf numFmtId="0" fontId="39" fillId="0" borderId="52" xfId="0" applyFont="1" applyFill="1" applyBorder="1" applyAlignment="1" applyProtection="1">
      <alignment horizontal="justify" vertical="center" wrapText="1"/>
    </xf>
    <xf numFmtId="0" fontId="39" fillId="0" borderId="47" xfId="0" applyFont="1" applyFill="1" applyBorder="1" applyAlignment="1" applyProtection="1">
      <alignment horizontal="justify" vertical="center" wrapText="1"/>
    </xf>
    <xf numFmtId="0" fontId="39" fillId="0" borderId="27" xfId="0" applyFont="1" applyFill="1" applyBorder="1" applyAlignment="1" applyProtection="1">
      <alignment horizontal="justify" vertical="center" wrapText="1"/>
    </xf>
    <xf numFmtId="0" fontId="39" fillId="0" borderId="53" xfId="0" applyFont="1" applyFill="1" applyBorder="1" applyAlignment="1" applyProtection="1">
      <alignment horizontal="justify" vertical="center" wrapText="1"/>
    </xf>
    <xf numFmtId="0" fontId="39" fillId="0" borderId="0" xfId="0" applyFont="1" applyFill="1" applyBorder="1" applyAlignment="1" applyProtection="1">
      <alignment horizontal="justify" vertical="center" wrapText="1"/>
    </xf>
    <xf numFmtId="0" fontId="39" fillId="0" borderId="28" xfId="0" applyFont="1" applyFill="1" applyBorder="1" applyAlignment="1" applyProtection="1">
      <alignment horizontal="justify" vertical="center" wrapText="1"/>
    </xf>
    <xf numFmtId="0" fontId="39" fillId="0" borderId="55" xfId="0" applyFont="1" applyFill="1" applyBorder="1" applyAlignment="1" applyProtection="1">
      <alignment horizontal="justify" vertical="center" wrapText="1"/>
    </xf>
    <xf numFmtId="0" fontId="39" fillId="0" borderId="56" xfId="0" applyFont="1" applyFill="1" applyBorder="1" applyAlignment="1" applyProtection="1">
      <alignment horizontal="justify" vertical="center" wrapText="1"/>
    </xf>
    <xf numFmtId="0" fontId="39" fillId="0" borderId="26" xfId="0" applyFont="1" applyFill="1" applyBorder="1" applyAlignment="1" applyProtection="1">
      <alignment horizontal="justify" vertical="center" wrapText="1"/>
    </xf>
    <xf numFmtId="0" fontId="6" fillId="0" borderId="57" xfId="0" applyFont="1" applyBorder="1" applyAlignment="1" applyProtection="1">
      <alignment horizontal="right" vertical="center" wrapText="1"/>
    </xf>
    <xf numFmtId="0" fontId="6" fillId="0" borderId="41" xfId="0" applyFont="1" applyBorder="1" applyAlignment="1" applyProtection="1">
      <alignment horizontal="right" vertical="center" wrapText="1"/>
    </xf>
    <xf numFmtId="0" fontId="9" fillId="0" borderId="35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6" fillId="0" borderId="47" xfId="0" applyFont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1" fillId="0" borderId="51" xfId="0" applyFont="1" applyFill="1" applyBorder="1" applyAlignment="1" applyProtection="1">
      <alignment horizontal="right" vertical="center"/>
    </xf>
    <xf numFmtId="0" fontId="41" fillId="0" borderId="35" xfId="0" applyFont="1" applyFill="1" applyBorder="1" applyAlignment="1" applyProtection="1">
      <alignment horizontal="right" vertical="center"/>
    </xf>
    <xf numFmtId="0" fontId="41" fillId="0" borderId="52" xfId="0" applyFont="1" applyFill="1" applyBorder="1" applyAlignment="1" applyProtection="1">
      <alignment horizontal="right" vertical="center"/>
    </xf>
    <xf numFmtId="0" fontId="41" fillId="0" borderId="47" xfId="0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8" fillId="2" borderId="23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8" fillId="2" borderId="31" xfId="0" applyFont="1" applyFill="1" applyBorder="1" applyAlignment="1" applyProtection="1">
      <alignment horizontal="left" vertical="center"/>
      <protection locked="0"/>
    </xf>
    <xf numFmtId="0" fontId="5" fillId="0" borderId="49" xfId="0" applyFont="1" applyBorder="1" applyAlignment="1" applyProtection="1">
      <alignment horizontal="right" vertical="center" wrapText="1"/>
    </xf>
    <xf numFmtId="0" fontId="5" fillId="0" borderId="50" xfId="0" applyFont="1" applyBorder="1" applyAlignment="1" applyProtection="1">
      <alignment horizontal="right" vertical="center" wrapText="1"/>
    </xf>
    <xf numFmtId="49" fontId="8" fillId="2" borderId="23" xfId="0" applyNumberFormat="1" applyFont="1" applyFill="1" applyBorder="1" applyAlignment="1" applyProtection="1">
      <alignment horizontal="left" vertical="center"/>
      <protection locked="0"/>
    </xf>
    <xf numFmtId="49" fontId="8" fillId="2" borderId="25" xfId="0" applyNumberFormat="1" applyFont="1" applyFill="1" applyBorder="1" applyAlignment="1" applyProtection="1">
      <alignment horizontal="left" vertical="center"/>
      <protection locked="0"/>
    </xf>
    <xf numFmtId="49" fontId="8" fillId="2" borderId="31" xfId="0" applyNumberFormat="1" applyFont="1" applyFill="1" applyBorder="1" applyAlignment="1" applyProtection="1">
      <alignment horizontal="left" vertical="center"/>
      <protection locked="0"/>
    </xf>
    <xf numFmtId="0" fontId="41" fillId="0" borderId="53" xfId="0" applyFont="1" applyFill="1" applyBorder="1" applyAlignment="1" applyProtection="1">
      <alignment horizontal="right" vertical="center"/>
    </xf>
    <xf numFmtId="0" fontId="41" fillId="0" borderId="0" xfId="0" applyFont="1" applyFill="1" applyBorder="1" applyAlignment="1" applyProtection="1">
      <alignment horizontal="right" vertical="center"/>
    </xf>
    <xf numFmtId="0" fontId="25" fillId="0" borderId="54" xfId="0" applyFont="1" applyBorder="1" applyAlignment="1" applyProtection="1">
      <alignment horizontal="right" vertical="center" wrapText="1"/>
    </xf>
    <xf numFmtId="0" fontId="25" fillId="0" borderId="37" xfId="0" applyFont="1" applyBorder="1" applyAlignment="1" applyProtection="1">
      <alignment horizontal="right" vertical="center" wrapText="1"/>
    </xf>
    <xf numFmtId="0" fontId="8" fillId="0" borderId="0" xfId="0" applyFont="1" applyFill="1" applyAlignment="1" applyProtection="1">
      <alignment horizontal="left" vertical="center"/>
    </xf>
    <xf numFmtId="49" fontId="8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48" xfId="0" applyFont="1" applyBorder="1" applyAlignment="1" applyProtection="1">
      <alignment horizontal="right" vertical="center" wrapText="1"/>
    </xf>
    <xf numFmtId="0" fontId="5" fillId="0" borderId="4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center"/>
    </xf>
    <xf numFmtId="0" fontId="25" fillId="0" borderId="43" xfId="0" applyFont="1" applyBorder="1" applyAlignment="1" applyProtection="1">
      <alignment horizontal="right" vertical="center" wrapText="1"/>
    </xf>
    <xf numFmtId="0" fontId="25" fillId="0" borderId="25" xfId="0" applyFont="1" applyBorder="1" applyAlignment="1" applyProtection="1">
      <alignment horizontal="right" vertical="center" wrapText="1"/>
    </xf>
    <xf numFmtId="0" fontId="25" fillId="0" borderId="44" xfId="0" applyFont="1" applyBorder="1" applyAlignment="1" applyProtection="1">
      <alignment horizontal="right" vertical="center" wrapText="1"/>
    </xf>
    <xf numFmtId="0" fontId="25" fillId="0" borderId="49" xfId="0" applyFont="1" applyBorder="1" applyAlignment="1" applyProtection="1">
      <alignment horizontal="right" vertical="center" wrapText="1"/>
    </xf>
    <xf numFmtId="0" fontId="25" fillId="0" borderId="6" xfId="0" applyFont="1" applyBorder="1" applyAlignment="1" applyProtection="1">
      <alignment horizontal="right" vertical="center" wrapText="1"/>
    </xf>
    <xf numFmtId="0" fontId="25" fillId="0" borderId="50" xfId="0" applyFont="1" applyBorder="1" applyAlignment="1" applyProtection="1">
      <alignment horizontal="right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42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23" xfId="0" applyFont="1" applyFill="1" applyBorder="1" applyAlignment="1" applyProtection="1">
      <alignment horizontal="left" vertical="center" wrapText="1"/>
      <protection locked="0"/>
    </xf>
    <xf numFmtId="0" fontId="8" fillId="2" borderId="14" xfId="0" applyFont="1" applyFill="1" applyBorder="1" applyAlignment="1" applyProtection="1">
      <alignment horizontal="left" vertical="center" wrapText="1"/>
      <protection locked="0"/>
    </xf>
    <xf numFmtId="0" fontId="6" fillId="0" borderId="45" xfId="0" applyFont="1" applyBorder="1" applyAlignment="1" applyProtection="1">
      <alignment horizontal="left" vertical="center" wrapText="1"/>
    </xf>
    <xf numFmtId="0" fontId="6" fillId="0" borderId="42" xfId="0" applyFont="1" applyBorder="1" applyAlignment="1" applyProtection="1">
      <alignment horizontal="left" vertical="center" wrapText="1"/>
    </xf>
    <xf numFmtId="0" fontId="6" fillId="0" borderId="46" xfId="0" applyFont="1" applyBorder="1" applyAlignment="1" applyProtection="1">
      <alignment horizontal="left" vertical="center" wrapText="1"/>
    </xf>
    <xf numFmtId="0" fontId="5" fillId="0" borderId="47" xfId="0" applyFont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6" fillId="2" borderId="22" xfId="0" applyFont="1" applyFill="1" applyBorder="1" applyAlignment="1" applyProtection="1">
      <alignment horizontal="left" vertical="center" wrapText="1"/>
      <protection locked="0"/>
    </xf>
    <xf numFmtId="0" fontId="6" fillId="2" borderId="13" xfId="0" applyFont="1" applyFill="1" applyBorder="1" applyAlignment="1" applyProtection="1">
      <alignment horizontal="left" vertical="center" wrapText="1"/>
      <protection locked="0"/>
    </xf>
    <xf numFmtId="1" fontId="8" fillId="2" borderId="23" xfId="0" applyNumberFormat="1" applyFont="1" applyFill="1" applyBorder="1" applyAlignment="1" applyProtection="1">
      <alignment horizontal="left" vertical="center"/>
      <protection locked="0"/>
    </xf>
    <xf numFmtId="1" fontId="8" fillId="2" borderId="25" xfId="0" applyNumberFormat="1" applyFont="1" applyFill="1" applyBorder="1" applyAlignment="1" applyProtection="1">
      <alignment horizontal="left" vertical="center"/>
      <protection locked="0"/>
    </xf>
    <xf numFmtId="1" fontId="8" fillId="2" borderId="31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8" fillId="2" borderId="41" xfId="0" applyFont="1" applyFill="1" applyBorder="1" applyAlignment="1" applyProtection="1">
      <alignment horizontal="left" vertical="center"/>
      <protection locked="0"/>
    </xf>
    <xf numFmtId="0" fontId="8" fillId="2" borderId="32" xfId="0" applyFont="1" applyFill="1" applyBorder="1" applyAlignment="1" applyProtection="1">
      <alignment horizontal="left" vertical="center"/>
      <protection locked="0"/>
    </xf>
    <xf numFmtId="49" fontId="8" fillId="2" borderId="41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32" xfId="0" applyNumberFormat="1" applyFont="1" applyFill="1" applyBorder="1" applyAlignment="1" applyProtection="1">
      <alignment horizontal="left" vertical="center" wrapText="1"/>
      <protection locked="0"/>
    </xf>
    <xf numFmtId="0" fontId="3" fillId="2" borderId="30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center" vertical="center"/>
    </xf>
    <xf numFmtId="0" fontId="13" fillId="0" borderId="49" xfId="0" applyFont="1" applyBorder="1" applyAlignment="1" applyProtection="1">
      <alignment horizontal="right" vertical="center"/>
      <protection hidden="1"/>
    </xf>
    <xf numFmtId="0" fontId="13" fillId="0" borderId="6" xfId="0" applyFont="1" applyBorder="1" applyAlignment="1" applyProtection="1">
      <alignment horizontal="right" vertical="center"/>
      <protection hidden="1"/>
    </xf>
    <xf numFmtId="0" fontId="13" fillId="0" borderId="50" xfId="0" applyFont="1" applyBorder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2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166" fontId="3" fillId="0" borderId="0" xfId="0" applyNumberFormat="1" applyFont="1" applyFill="1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justify" vertical="center" wrapText="1"/>
      <protection hidden="1"/>
    </xf>
    <xf numFmtId="0" fontId="17" fillId="0" borderId="0" xfId="0" applyFont="1" applyAlignment="1" applyProtection="1">
      <alignment horizontal="justify"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3" fillId="0" borderId="43" xfId="0" applyFont="1" applyBorder="1" applyAlignment="1" applyProtection="1">
      <alignment horizontal="right" vertical="center"/>
      <protection hidden="1"/>
    </xf>
    <xf numFmtId="0" fontId="13" fillId="0" borderId="25" xfId="0" applyFont="1" applyBorder="1" applyAlignment="1" applyProtection="1">
      <alignment horizontal="right" vertical="center"/>
      <protection hidden="1"/>
    </xf>
    <xf numFmtId="0" fontId="13" fillId="0" borderId="44" xfId="0" applyFont="1" applyBorder="1" applyAlignment="1" applyProtection="1">
      <alignment horizontal="right" vertical="center"/>
      <protection hidden="1"/>
    </xf>
    <xf numFmtId="0" fontId="13" fillId="0" borderId="38" xfId="0" applyFont="1" applyBorder="1" applyAlignment="1" applyProtection="1">
      <alignment horizontal="right" vertical="center"/>
      <protection hidden="1"/>
    </xf>
    <xf numFmtId="0" fontId="13" fillId="0" borderId="39" xfId="0" applyFont="1" applyBorder="1" applyAlignment="1" applyProtection="1">
      <alignment horizontal="right" vertical="center"/>
      <protection hidden="1"/>
    </xf>
    <xf numFmtId="0" fontId="13" fillId="0" borderId="62" xfId="0" applyFont="1" applyBorder="1" applyAlignment="1" applyProtection="1">
      <alignment horizontal="right" vertical="center"/>
      <protection hidden="1"/>
    </xf>
    <xf numFmtId="0" fontId="13" fillId="0" borderId="57" xfId="0" applyFont="1" applyBorder="1" applyAlignment="1" applyProtection="1">
      <alignment horizontal="right" vertical="center"/>
      <protection hidden="1"/>
    </xf>
    <xf numFmtId="0" fontId="13" fillId="0" borderId="41" xfId="0" applyFont="1" applyBorder="1" applyAlignment="1" applyProtection="1">
      <alignment horizontal="right" vertical="center"/>
      <protection hidden="1"/>
    </xf>
    <xf numFmtId="0" fontId="13" fillId="0" borderId="10" xfId="0" applyFont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15" fillId="0" borderId="60" xfId="0" applyFont="1" applyBorder="1" applyAlignment="1" applyProtection="1">
      <alignment horizontal="center" vertical="center" wrapText="1"/>
      <protection hidden="1"/>
    </xf>
    <xf numFmtId="0" fontId="15" fillId="0" borderId="7" xfId="0" applyFont="1" applyBorder="1" applyAlignment="1" applyProtection="1">
      <alignment horizontal="center" vertical="center" wrapText="1"/>
      <protection hidden="1"/>
    </xf>
    <xf numFmtId="0" fontId="10" fillId="0" borderId="56" xfId="0" applyFont="1" applyBorder="1" applyAlignment="1" applyProtection="1">
      <alignment vertical="top" wrapText="1"/>
      <protection hidden="1"/>
    </xf>
    <xf numFmtId="0" fontId="26" fillId="0" borderId="38" xfId="0" applyFont="1" applyBorder="1" applyAlignment="1" applyProtection="1">
      <alignment vertical="center"/>
      <protection hidden="1"/>
    </xf>
    <xf numFmtId="0" fontId="26" fillId="0" borderId="39" xfId="0" applyFont="1" applyBorder="1" applyAlignment="1" applyProtection="1">
      <alignment vertical="center"/>
      <protection hidden="1"/>
    </xf>
    <xf numFmtId="0" fontId="26" fillId="0" borderId="40" xfId="0" applyFont="1" applyBorder="1" applyAlignment="1" applyProtection="1">
      <alignment vertical="center"/>
      <protection hidden="1"/>
    </xf>
    <xf numFmtId="0" fontId="31" fillId="0" borderId="0" xfId="0" applyFont="1" applyFill="1" applyBorder="1" applyAlignment="1" applyProtection="1">
      <alignment horizontal="left" vertical="center" wrapText="1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0" fontId="9" fillId="0" borderId="58" xfId="0" applyFont="1" applyBorder="1" applyAlignment="1" applyProtection="1">
      <alignment horizontal="center" vertical="center" wrapText="1"/>
      <protection hidden="1"/>
    </xf>
    <xf numFmtId="0" fontId="9" fillId="0" borderId="59" xfId="0" applyFont="1" applyBorder="1" applyAlignment="1" applyProtection="1">
      <alignment horizontal="center" vertical="center" wrapText="1"/>
      <protection hidden="1"/>
    </xf>
    <xf numFmtId="0" fontId="24" fillId="0" borderId="18" xfId="0" applyFont="1" applyBorder="1" applyAlignment="1" applyProtection="1">
      <alignment horizontal="center" vertical="top" wrapText="1"/>
      <protection hidden="1"/>
    </xf>
    <xf numFmtId="0" fontId="0" fillId="0" borderId="19" xfId="0" applyBorder="1" applyAlignment="1" applyProtection="1">
      <alignment horizontal="center" vertical="top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0" fillId="0" borderId="61" xfId="0" applyBorder="1" applyAlignment="1" applyProtection="1">
      <alignment horizontal="center" vertical="center"/>
      <protection hidden="1"/>
    </xf>
    <xf numFmtId="0" fontId="0" fillId="0" borderId="48" xfId="0" applyBorder="1" applyAlignment="1" applyProtection="1">
      <alignment horizontal="center" vertical="center"/>
      <protection hidden="1"/>
    </xf>
    <xf numFmtId="0" fontId="30" fillId="0" borderId="16" xfId="0" applyFont="1" applyBorder="1" applyAlignment="1" applyProtection="1">
      <alignment horizontal="center" vertical="center"/>
      <protection hidden="1"/>
    </xf>
    <xf numFmtId="0" fontId="30" fillId="0" borderId="4" xfId="0" applyFont="1" applyBorder="1" applyAlignment="1" applyProtection="1">
      <alignment horizontal="center" vertical="center"/>
      <protection hidden="1"/>
    </xf>
    <xf numFmtId="0" fontId="17" fillId="0" borderId="60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justify" vertical="center" wrapText="1"/>
    </xf>
    <xf numFmtId="166" fontId="3" fillId="0" borderId="0" xfId="0" applyNumberFormat="1" applyFont="1" applyFill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 vertical="center"/>
    </xf>
    <xf numFmtId="0" fontId="13" fillId="0" borderId="49" xfId="0" applyFont="1" applyBorder="1" applyAlignment="1" applyProtection="1">
      <alignment horizontal="right" vertical="center"/>
    </xf>
    <xf numFmtId="0" fontId="13" fillId="0" borderId="6" xfId="0" applyFont="1" applyBorder="1" applyAlignment="1" applyProtection="1">
      <alignment horizontal="right" vertical="center"/>
    </xf>
    <xf numFmtId="0" fontId="13" fillId="0" borderId="50" xfId="0" applyFont="1" applyBorder="1" applyAlignment="1" applyProtection="1">
      <alignment horizontal="right" vertical="center"/>
    </xf>
    <xf numFmtId="0" fontId="13" fillId="0" borderId="43" xfId="0" applyFont="1" applyBorder="1" applyAlignment="1" applyProtection="1">
      <alignment horizontal="right" vertical="center"/>
    </xf>
    <xf numFmtId="0" fontId="13" fillId="0" borderId="25" xfId="0" applyFont="1" applyBorder="1" applyAlignment="1" applyProtection="1">
      <alignment horizontal="right" vertical="center"/>
    </xf>
    <xf numFmtId="0" fontId="13" fillId="0" borderId="44" xfId="0" applyFont="1" applyBorder="1" applyAlignment="1" applyProtection="1">
      <alignment horizontal="right" vertical="center"/>
    </xf>
    <xf numFmtId="0" fontId="13" fillId="0" borderId="57" xfId="0" applyFont="1" applyBorder="1" applyAlignment="1" applyProtection="1">
      <alignment horizontal="right" vertical="center"/>
    </xf>
    <xf numFmtId="0" fontId="13" fillId="0" borderId="41" xfId="0" applyFont="1" applyBorder="1" applyAlignment="1" applyProtection="1">
      <alignment horizontal="right" vertical="center"/>
    </xf>
    <xf numFmtId="0" fontId="13" fillId="0" borderId="10" xfId="0" applyFont="1" applyBorder="1" applyAlignment="1" applyProtection="1">
      <alignment horizontal="right" vertical="center"/>
    </xf>
    <xf numFmtId="0" fontId="13" fillId="0" borderId="38" xfId="0" applyFont="1" applyBorder="1" applyAlignment="1" applyProtection="1">
      <alignment horizontal="right" vertical="center"/>
    </xf>
    <xf numFmtId="0" fontId="13" fillId="0" borderId="39" xfId="0" applyFont="1" applyBorder="1" applyAlignment="1" applyProtection="1">
      <alignment horizontal="right" vertical="center"/>
    </xf>
    <xf numFmtId="0" fontId="13" fillId="0" borderId="62" xfId="0" applyFont="1" applyBorder="1" applyAlignment="1" applyProtection="1">
      <alignment horizontal="right" vertical="center"/>
    </xf>
    <xf numFmtId="0" fontId="0" fillId="0" borderId="35" xfId="0" applyBorder="1" applyAlignment="1" applyProtection="1">
      <alignment horizontal="center" vertical="center"/>
    </xf>
    <xf numFmtId="0" fontId="26" fillId="0" borderId="39" xfId="0" applyFont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50" xfId="0" applyBorder="1" applyAlignment="1" applyProtection="1">
      <alignment horizontal="center" vertical="center" wrapText="1"/>
    </xf>
    <xf numFmtId="0" fontId="15" fillId="0" borderId="60" xfId="0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0" fillId="0" borderId="60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6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 wrapText="1"/>
    </xf>
    <xf numFmtId="0" fontId="31" fillId="0" borderId="56" xfId="0" applyFont="1" applyBorder="1" applyAlignment="1" applyProtection="1">
      <alignment vertical="top" wrapText="1"/>
    </xf>
    <xf numFmtId="0" fontId="3" fillId="0" borderId="56" xfId="0" applyFont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right" vertical="center" wrapText="1"/>
    </xf>
    <xf numFmtId="0" fontId="25" fillId="0" borderId="41" xfId="0" applyFont="1" applyBorder="1" applyAlignment="1">
      <alignment horizontal="right" vertical="center" wrapText="1"/>
    </xf>
    <xf numFmtId="0" fontId="26" fillId="0" borderId="49" xfId="0" applyFont="1" applyBorder="1" applyAlignment="1">
      <alignment horizontal="right" vertical="center" wrapText="1"/>
    </xf>
    <xf numFmtId="0" fontId="26" fillId="0" borderId="6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50" xfId="0" applyFont="1" applyFill="1" applyBorder="1" applyAlignment="1" applyProtection="1">
      <alignment horizontal="left" vertical="center" wrapText="1"/>
      <protection locked="0"/>
    </xf>
    <xf numFmtId="49" fontId="10" fillId="2" borderId="41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56" xfId="0" applyFont="1" applyBorder="1" applyAlignment="1">
      <alignment horizontal="center" vertical="top" wrapText="1"/>
    </xf>
    <xf numFmtId="0" fontId="46" fillId="0" borderId="47" xfId="0" applyFont="1" applyFill="1" applyBorder="1" applyAlignment="1" applyProtection="1">
      <alignment horizontal="center" vertical="center" wrapText="1"/>
    </xf>
    <xf numFmtId="0" fontId="46" fillId="0" borderId="27" xfId="0" applyFont="1" applyFill="1" applyBorder="1" applyAlignment="1" applyProtection="1">
      <alignment horizontal="center" vertical="center" wrapText="1"/>
    </xf>
    <xf numFmtId="0" fontId="46" fillId="0" borderId="56" xfId="0" applyFont="1" applyFill="1" applyBorder="1" applyAlignment="1" applyProtection="1">
      <alignment horizontal="center" vertical="center" wrapText="1"/>
    </xf>
    <xf numFmtId="0" fontId="46" fillId="0" borderId="26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49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5" fillId="0" borderId="47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right" vertical="top" wrapText="1"/>
    </xf>
    <xf numFmtId="0" fontId="10" fillId="0" borderId="2" xfId="0" applyFont="1" applyBorder="1" applyAlignment="1">
      <alignment horizontal="right" vertical="top" wrapText="1"/>
    </xf>
    <xf numFmtId="0" fontId="10" fillId="0" borderId="23" xfId="0" applyFont="1" applyBorder="1" applyAlignment="1">
      <alignment horizontal="right" vertical="top" wrapText="1"/>
    </xf>
    <xf numFmtId="0" fontId="10" fillId="2" borderId="25" xfId="0" applyFont="1" applyFill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wrapText="1"/>
      <protection locked="0"/>
    </xf>
    <xf numFmtId="0" fontId="3" fillId="0" borderId="31" xfId="0" applyFont="1" applyBorder="1" applyAlignment="1" applyProtection="1">
      <alignment wrapText="1"/>
      <protection locked="0"/>
    </xf>
    <xf numFmtId="0" fontId="45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justify" vertical="center" wrapText="1"/>
      <protection locked="0"/>
    </xf>
    <xf numFmtId="0" fontId="3" fillId="0" borderId="35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22" fillId="0" borderId="35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" fillId="2" borderId="55" xfId="0" applyFont="1" applyFill="1" applyBorder="1" applyAlignment="1" applyProtection="1">
      <alignment horizontal="left" vertical="top" wrapText="1"/>
      <protection locked="0"/>
    </xf>
    <xf numFmtId="0" fontId="3" fillId="2" borderId="56" xfId="0" applyFont="1" applyFill="1" applyBorder="1" applyAlignment="1" applyProtection="1">
      <alignment horizontal="left" vertical="top" wrapText="1"/>
      <protection locked="0"/>
    </xf>
    <xf numFmtId="0" fontId="3" fillId="2" borderId="26" xfId="0" applyFont="1" applyFill="1" applyBorder="1" applyAlignment="1" applyProtection="1">
      <alignment horizontal="left" vertical="top" wrapText="1"/>
      <protection locked="0"/>
    </xf>
    <xf numFmtId="0" fontId="10" fillId="0" borderId="49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19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3" xfId="2"/>
  </cellStyles>
  <dxfs count="7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color rgb="FFFF0000"/>
        <name val="Cambria"/>
        <scheme val="none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20</xdr:row>
      <xdr:rowOff>9525</xdr:rowOff>
    </xdr:from>
    <xdr:to>
      <xdr:col>4</xdr:col>
      <xdr:colOff>447675</xdr:colOff>
      <xdr:row>20</xdr:row>
      <xdr:rowOff>171450</xdr:rowOff>
    </xdr:to>
    <xdr:sp macro="" textlink="">
      <xdr:nvSpPr>
        <xdr:cNvPr id="71935" name="Right Brace 6"/>
        <xdr:cNvSpPr>
          <a:spLocks/>
        </xdr:cNvSpPr>
      </xdr:nvSpPr>
      <xdr:spPr bwMode="auto">
        <a:xfrm rot="5400000">
          <a:off x="2333625" y="7753350"/>
          <a:ext cx="161925" cy="942975"/>
        </a:xfrm>
        <a:prstGeom prst="rightBrace">
          <a:avLst>
            <a:gd name="adj1" fmla="val 8331"/>
            <a:gd name="adj2" fmla="val 50000"/>
          </a:avLst>
        </a:prstGeom>
        <a:noFill/>
        <a:ln w="15875" algn="ctr">
          <a:solidFill>
            <a:srgbClr val="00B05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533400</xdr:colOff>
      <xdr:row>20</xdr:row>
      <xdr:rowOff>9525</xdr:rowOff>
    </xdr:from>
    <xdr:to>
      <xdr:col>8</xdr:col>
      <xdr:colOff>514350</xdr:colOff>
      <xdr:row>20</xdr:row>
      <xdr:rowOff>180975</xdr:rowOff>
    </xdr:to>
    <xdr:sp macro="" textlink="">
      <xdr:nvSpPr>
        <xdr:cNvPr id="71936" name="Right Brace 6"/>
        <xdr:cNvSpPr>
          <a:spLocks/>
        </xdr:cNvSpPr>
      </xdr:nvSpPr>
      <xdr:spPr bwMode="auto">
        <a:xfrm rot="5400000">
          <a:off x="4095750" y="7019925"/>
          <a:ext cx="171450" cy="2419350"/>
        </a:xfrm>
        <a:prstGeom prst="rightBrace">
          <a:avLst>
            <a:gd name="adj1" fmla="val 8362"/>
            <a:gd name="adj2" fmla="val 50000"/>
          </a:avLst>
        </a:prstGeom>
        <a:noFill/>
        <a:ln w="15875" algn="ctr">
          <a:solidFill>
            <a:srgbClr val="FFC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533401</xdr:colOff>
      <xdr:row>21</xdr:row>
      <xdr:rowOff>9525</xdr:rowOff>
    </xdr:from>
    <xdr:to>
      <xdr:col>4</xdr:col>
      <xdr:colOff>428625</xdr:colOff>
      <xdr:row>21</xdr:row>
      <xdr:rowOff>209550</xdr:rowOff>
    </xdr:to>
    <xdr:sp macro="" textlink="">
      <xdr:nvSpPr>
        <xdr:cNvPr id="4" name="TextBox 3"/>
        <xdr:cNvSpPr txBox="1"/>
      </xdr:nvSpPr>
      <xdr:spPr>
        <a:xfrm>
          <a:off x="1752601" y="8791575"/>
          <a:ext cx="111442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x-none" sz="1200">
              <a:solidFill>
                <a:srgbClr val="00B050"/>
              </a:solidFill>
            </a:rPr>
            <a:t>Обавезни део</a:t>
          </a:r>
        </a:p>
      </xdr:txBody>
    </xdr:sp>
    <xdr:clientData/>
  </xdr:twoCellAnchor>
  <xdr:twoCellAnchor>
    <xdr:from>
      <xdr:col>4</xdr:col>
      <xdr:colOff>571501</xdr:colOff>
      <xdr:row>20</xdr:row>
      <xdr:rowOff>209549</xdr:rowOff>
    </xdr:from>
    <xdr:to>
      <xdr:col>11</xdr:col>
      <xdr:colOff>114300</xdr:colOff>
      <xdr:row>21</xdr:row>
      <xdr:rowOff>219074</xdr:rowOff>
    </xdr:to>
    <xdr:sp macro="" textlink="">
      <xdr:nvSpPr>
        <xdr:cNvPr id="5" name="TextBox 4"/>
        <xdr:cNvSpPr txBox="1"/>
      </xdr:nvSpPr>
      <xdr:spPr>
        <a:xfrm>
          <a:off x="3009901" y="8762999"/>
          <a:ext cx="38099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x-none" sz="1100" b="1">
              <a:solidFill>
                <a:srgbClr val="FFC000"/>
              </a:solidFill>
            </a:rPr>
            <a:t>Нпр:</a:t>
          </a:r>
          <a:r>
            <a:rPr lang="x-none" sz="1100" b="1" baseline="0">
              <a:solidFill>
                <a:srgbClr val="FFC000"/>
              </a:solidFill>
            </a:rPr>
            <a:t> Vojvodinašume, NP Fruška Gora... obavezno latinicom </a:t>
          </a:r>
          <a:endParaRPr lang="x-none" sz="1100" b="1">
            <a:solidFill>
              <a:srgbClr val="FFC000"/>
            </a:solidFill>
          </a:endParaRPr>
        </a:p>
      </xdr:txBody>
    </xdr:sp>
    <xdr:clientData/>
  </xdr:twoCellAnchor>
  <xdr:twoCellAnchor>
    <xdr:from>
      <xdr:col>4</xdr:col>
      <xdr:colOff>495300</xdr:colOff>
      <xdr:row>19</xdr:row>
      <xdr:rowOff>209550</xdr:rowOff>
    </xdr:from>
    <xdr:to>
      <xdr:col>5</xdr:col>
      <xdr:colOff>276225</xdr:colOff>
      <xdr:row>22</xdr:row>
      <xdr:rowOff>190500</xdr:rowOff>
    </xdr:to>
    <xdr:cxnSp macro="">
      <xdr:nvCxnSpPr>
        <xdr:cNvPr id="71939" name="Elbow Connector 9"/>
        <xdr:cNvCxnSpPr>
          <a:cxnSpLocks noChangeShapeType="1"/>
        </xdr:cNvCxnSpPr>
      </xdr:nvCxnSpPr>
      <xdr:spPr bwMode="auto">
        <a:xfrm rot="16200000" flipH="1">
          <a:off x="2795588" y="8253412"/>
          <a:ext cx="666750" cy="390525"/>
        </a:xfrm>
        <a:prstGeom prst="bentConnector3">
          <a:avLst>
            <a:gd name="adj1" fmla="val 99847"/>
          </a:avLst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333376</xdr:colOff>
      <xdr:row>22</xdr:row>
      <xdr:rowOff>28575</xdr:rowOff>
    </xdr:from>
    <xdr:to>
      <xdr:col>7</xdr:col>
      <xdr:colOff>276226</xdr:colOff>
      <xdr:row>23</xdr:row>
      <xdr:rowOff>0</xdr:rowOff>
    </xdr:to>
    <xdr:sp macro="" textlink="">
      <xdr:nvSpPr>
        <xdr:cNvPr id="7" name="TextBox 6"/>
        <xdr:cNvSpPr txBox="1"/>
      </xdr:nvSpPr>
      <xdr:spPr>
        <a:xfrm>
          <a:off x="3381376" y="9039225"/>
          <a:ext cx="11620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x-none" sz="1100"/>
            <a:t>оставите размак (1 карактер)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32</xdr:row>
      <xdr:rowOff>104775</xdr:rowOff>
    </xdr:from>
    <xdr:to>
      <xdr:col>7</xdr:col>
      <xdr:colOff>0</xdr:colOff>
      <xdr:row>32</xdr:row>
      <xdr:rowOff>104775</xdr:rowOff>
    </xdr:to>
    <xdr:sp macro="" textlink="">
      <xdr:nvSpPr>
        <xdr:cNvPr id="72767" name="Line 1"/>
        <xdr:cNvSpPr>
          <a:spLocks noChangeShapeType="1"/>
        </xdr:cNvSpPr>
      </xdr:nvSpPr>
      <xdr:spPr bwMode="auto">
        <a:xfrm flipH="1">
          <a:off x="8201025" y="11401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33</xdr:row>
      <xdr:rowOff>104775</xdr:rowOff>
    </xdr:from>
    <xdr:to>
      <xdr:col>6</xdr:col>
      <xdr:colOff>314325</xdr:colOff>
      <xdr:row>33</xdr:row>
      <xdr:rowOff>104775</xdr:rowOff>
    </xdr:to>
    <xdr:sp macro="" textlink="">
      <xdr:nvSpPr>
        <xdr:cNvPr id="72768" name="Line 2"/>
        <xdr:cNvSpPr>
          <a:spLocks noChangeShapeType="1"/>
        </xdr:cNvSpPr>
      </xdr:nvSpPr>
      <xdr:spPr bwMode="auto">
        <a:xfrm flipH="1">
          <a:off x="8201025" y="1170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1066799</xdr:colOff>
      <xdr:row>21</xdr:row>
      <xdr:rowOff>9526</xdr:rowOff>
    </xdr:from>
    <xdr:to>
      <xdr:col>1</xdr:col>
      <xdr:colOff>514349</xdr:colOff>
      <xdr:row>24</xdr:row>
      <xdr:rowOff>266700</xdr:rowOff>
    </xdr:to>
    <xdr:sp macro="" textlink="">
      <xdr:nvSpPr>
        <xdr:cNvPr id="2" name="TextBox 1"/>
        <xdr:cNvSpPr txBox="1"/>
      </xdr:nvSpPr>
      <xdr:spPr>
        <a:xfrm>
          <a:off x="1066799" y="7629526"/>
          <a:ext cx="828675" cy="136207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000"/>
            </a:lnSpc>
          </a:pPr>
          <a:r>
            <a:rPr lang="sr-Cyrl-RS" sz="1000" b="0">
              <a:solidFill>
                <a:srgbClr val="FF0000"/>
              </a:solidFill>
            </a:rPr>
            <a:t>Попуњава се само за парцеле у власништву физичких лица</a:t>
          </a:r>
          <a:endParaRPr lang="sr-Latn-RS" sz="1000" b="0">
            <a:solidFill>
              <a:srgbClr val="FF0000"/>
            </a:solidFill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3</xdr:row>
      <xdr:rowOff>209550</xdr:rowOff>
    </xdr:from>
    <xdr:to>
      <xdr:col>4</xdr:col>
      <xdr:colOff>1904999</xdr:colOff>
      <xdr:row>3</xdr:row>
      <xdr:rowOff>465666</xdr:rowOff>
    </xdr:to>
    <xdr:sp macro="" textlink="">
      <xdr:nvSpPr>
        <xdr:cNvPr id="2" name="TextBox 1"/>
        <xdr:cNvSpPr txBox="1"/>
      </xdr:nvSpPr>
      <xdr:spPr>
        <a:xfrm>
          <a:off x="38101" y="1285875"/>
          <a:ext cx="3190873" cy="256116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ts val="1200"/>
            </a:lnSpc>
          </a:pPr>
          <a:r>
            <a:rPr lang="x-none" sz="1100" b="1">
              <a:solidFill>
                <a:srgbClr val="FF0000"/>
              </a:solidFill>
            </a:rPr>
            <a:t>За ГЈ</a:t>
          </a:r>
          <a:r>
            <a:rPr lang="x-none" sz="1100" b="1" baseline="0">
              <a:solidFill>
                <a:srgbClr val="FF0000"/>
              </a:solidFill>
            </a:rPr>
            <a:t> </a:t>
          </a:r>
          <a:r>
            <a:rPr lang="x-none" sz="1100" b="1" u="sng" baseline="0">
              <a:solidFill>
                <a:srgbClr val="FF0000"/>
              </a:solidFill>
            </a:rPr>
            <a:t>обухваћене</a:t>
          </a:r>
          <a:r>
            <a:rPr lang="x-none" sz="1100" b="1" baseline="0">
              <a:solidFill>
                <a:srgbClr val="FF0000"/>
              </a:solidFill>
            </a:rPr>
            <a:t> кодним приручником</a:t>
          </a:r>
          <a:endParaRPr lang="x-none" sz="11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30</xdr:col>
      <xdr:colOff>28573</xdr:colOff>
      <xdr:row>3</xdr:row>
      <xdr:rowOff>209551</xdr:rowOff>
    </xdr:from>
    <xdr:to>
      <xdr:col>33</xdr:col>
      <xdr:colOff>2352675</xdr:colOff>
      <xdr:row>3</xdr:row>
      <xdr:rowOff>466725</xdr:rowOff>
    </xdr:to>
    <xdr:sp macro="" textlink="">
      <xdr:nvSpPr>
        <xdr:cNvPr id="3" name="TextBox 2"/>
        <xdr:cNvSpPr txBox="1"/>
      </xdr:nvSpPr>
      <xdr:spPr>
        <a:xfrm>
          <a:off x="9096373" y="1285876"/>
          <a:ext cx="3200402" cy="257174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x-none" sz="1100" b="1">
              <a:solidFill>
                <a:srgbClr val="FF0000"/>
              </a:solidFill>
            </a:rPr>
            <a:t>За ГЈ</a:t>
          </a:r>
          <a:r>
            <a:rPr lang="x-none" sz="1100" b="1" baseline="0">
              <a:solidFill>
                <a:srgbClr val="FF0000"/>
              </a:solidFill>
            </a:rPr>
            <a:t> које </a:t>
          </a:r>
          <a:r>
            <a:rPr lang="x-none" sz="1100" b="1" u="sng" baseline="0">
              <a:solidFill>
                <a:srgbClr val="FF0000"/>
              </a:solidFill>
            </a:rPr>
            <a:t>нису обухваћене </a:t>
          </a:r>
          <a:r>
            <a:rPr lang="x-none" sz="1100" b="1" baseline="0">
              <a:solidFill>
                <a:srgbClr val="FF0000"/>
              </a:solidFill>
            </a:rPr>
            <a:t>кодним приручником</a:t>
          </a:r>
          <a:endParaRPr lang="x-none" sz="1100" b="1">
            <a:solidFill>
              <a:srgbClr val="FF0000"/>
            </a:solidFill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485776</xdr:colOff>
      <xdr:row>1</xdr:row>
      <xdr:rowOff>266699</xdr:rowOff>
    </xdr:from>
    <xdr:to>
      <xdr:col>8</xdr:col>
      <xdr:colOff>200025</xdr:colOff>
      <xdr:row>1</xdr:row>
      <xdr:rowOff>742950</xdr:rowOff>
    </xdr:to>
    <xdr:sp macro="" textlink="">
      <xdr:nvSpPr>
        <xdr:cNvPr id="4" name="TextBox 3"/>
        <xdr:cNvSpPr txBox="1"/>
      </xdr:nvSpPr>
      <xdr:spPr>
        <a:xfrm>
          <a:off x="1333501" y="685799"/>
          <a:ext cx="5448299" cy="4762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Образац се попуњава само за површине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које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нису обухваћене ОГШ</a:t>
          </a:r>
          <a:endParaRPr lang="sr-Latn-R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(по посебним пројектима према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условима конкурса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sr-Latn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или су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у својини физичких лица.</a:t>
          </a:r>
          <a:endParaRPr lang="sr-Latn-RS" sz="10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11</xdr:col>
      <xdr:colOff>485776</xdr:colOff>
      <xdr:row>1</xdr:row>
      <xdr:rowOff>266699</xdr:rowOff>
    </xdr:from>
    <xdr:to>
      <xdr:col>18</xdr:col>
      <xdr:colOff>200025</xdr:colOff>
      <xdr:row>1</xdr:row>
      <xdr:rowOff>742950</xdr:rowOff>
    </xdr:to>
    <xdr:sp macro="" textlink="">
      <xdr:nvSpPr>
        <xdr:cNvPr id="117" name="TextBox 116"/>
        <xdr:cNvSpPr txBox="1"/>
      </xdr:nvSpPr>
      <xdr:spPr>
        <a:xfrm>
          <a:off x="1343026" y="679449"/>
          <a:ext cx="5524499" cy="4762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Образац се попуњава само за површине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које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нису обухваћене ОГШ</a:t>
          </a:r>
          <a:endParaRPr lang="sr-Latn-R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(по посебним пројектима према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условима конкурса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sr-Latn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или су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у својини физичких лица.</a:t>
          </a:r>
          <a:endParaRPr lang="sr-Latn-RS" sz="10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21</xdr:col>
      <xdr:colOff>485776</xdr:colOff>
      <xdr:row>1</xdr:row>
      <xdr:rowOff>266699</xdr:rowOff>
    </xdr:from>
    <xdr:to>
      <xdr:col>28</xdr:col>
      <xdr:colOff>200025</xdr:colOff>
      <xdr:row>1</xdr:row>
      <xdr:rowOff>742950</xdr:rowOff>
    </xdr:to>
    <xdr:sp macro="" textlink="">
      <xdr:nvSpPr>
        <xdr:cNvPr id="121" name="TextBox 120"/>
        <xdr:cNvSpPr txBox="1"/>
      </xdr:nvSpPr>
      <xdr:spPr>
        <a:xfrm>
          <a:off x="9566276" y="679449"/>
          <a:ext cx="5524499" cy="4762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Образац се попуњава само за површине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које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нису обухваћене ОГШ</a:t>
          </a:r>
          <a:endParaRPr lang="sr-Latn-R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(по посебним пројектима према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условима конкурса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sr-Latn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или су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у својини физичких лица.</a:t>
          </a:r>
          <a:endParaRPr lang="sr-Latn-RS" sz="10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31</xdr:col>
      <xdr:colOff>485776</xdr:colOff>
      <xdr:row>1</xdr:row>
      <xdr:rowOff>266699</xdr:rowOff>
    </xdr:from>
    <xdr:to>
      <xdr:col>38</xdr:col>
      <xdr:colOff>200025</xdr:colOff>
      <xdr:row>1</xdr:row>
      <xdr:rowOff>742950</xdr:rowOff>
    </xdr:to>
    <xdr:sp macro="" textlink="">
      <xdr:nvSpPr>
        <xdr:cNvPr id="123" name="TextBox 122"/>
        <xdr:cNvSpPr txBox="1"/>
      </xdr:nvSpPr>
      <xdr:spPr>
        <a:xfrm>
          <a:off x="9566276" y="679449"/>
          <a:ext cx="5524499" cy="4762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Образац се попуњава само за површине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које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нису обухваћене ОГШ</a:t>
          </a:r>
          <a:endParaRPr lang="sr-Latn-R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(по посебним пројектима према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условима конкурса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sr-Latn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или су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у својини физичких лица.</a:t>
          </a:r>
          <a:endParaRPr lang="sr-Latn-RS" sz="10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41</xdr:col>
      <xdr:colOff>485776</xdr:colOff>
      <xdr:row>1</xdr:row>
      <xdr:rowOff>266699</xdr:rowOff>
    </xdr:from>
    <xdr:to>
      <xdr:col>48</xdr:col>
      <xdr:colOff>200025</xdr:colOff>
      <xdr:row>1</xdr:row>
      <xdr:rowOff>742950</xdr:rowOff>
    </xdr:to>
    <xdr:sp macro="" textlink="">
      <xdr:nvSpPr>
        <xdr:cNvPr id="124" name="TextBox 123"/>
        <xdr:cNvSpPr txBox="1"/>
      </xdr:nvSpPr>
      <xdr:spPr>
        <a:xfrm>
          <a:off x="9566276" y="679449"/>
          <a:ext cx="5524499" cy="4762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Образац се попуњава само за површине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које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нису обухваћене ОГШ</a:t>
          </a:r>
          <a:endParaRPr lang="sr-Latn-R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(по посебним пројектима према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условима конкурса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sr-Latn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или су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у својини физичких лица.</a:t>
          </a:r>
          <a:endParaRPr lang="sr-Latn-RS" sz="10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51</xdr:col>
      <xdr:colOff>485776</xdr:colOff>
      <xdr:row>1</xdr:row>
      <xdr:rowOff>266699</xdr:rowOff>
    </xdr:from>
    <xdr:to>
      <xdr:col>58</xdr:col>
      <xdr:colOff>200025</xdr:colOff>
      <xdr:row>1</xdr:row>
      <xdr:rowOff>742950</xdr:rowOff>
    </xdr:to>
    <xdr:sp macro="" textlink="">
      <xdr:nvSpPr>
        <xdr:cNvPr id="125" name="TextBox 124"/>
        <xdr:cNvSpPr txBox="1"/>
      </xdr:nvSpPr>
      <xdr:spPr>
        <a:xfrm>
          <a:off x="9566276" y="679449"/>
          <a:ext cx="5524499" cy="4762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Образац се попуњава само за површине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које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нису обухваћене ОГШ</a:t>
          </a:r>
          <a:endParaRPr lang="sr-Latn-R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(по посебним пројектима према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условима конкурса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sr-Latn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или су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у својини физичких лица.</a:t>
          </a:r>
          <a:endParaRPr lang="sr-Latn-RS" sz="10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61</xdr:col>
      <xdr:colOff>485776</xdr:colOff>
      <xdr:row>1</xdr:row>
      <xdr:rowOff>266699</xdr:rowOff>
    </xdr:from>
    <xdr:to>
      <xdr:col>68</xdr:col>
      <xdr:colOff>200025</xdr:colOff>
      <xdr:row>1</xdr:row>
      <xdr:rowOff>742950</xdr:rowOff>
    </xdr:to>
    <xdr:sp macro="" textlink="">
      <xdr:nvSpPr>
        <xdr:cNvPr id="126" name="TextBox 125"/>
        <xdr:cNvSpPr txBox="1"/>
      </xdr:nvSpPr>
      <xdr:spPr>
        <a:xfrm>
          <a:off x="17789526" y="679449"/>
          <a:ext cx="5524499" cy="4762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Образац се попуњава само за површине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које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нису обухваћене ОГШ</a:t>
          </a:r>
          <a:endParaRPr lang="sr-Latn-R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(по посебним пројектима према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условима конкурса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sr-Latn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или су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у својини физичких лица.</a:t>
          </a:r>
          <a:endParaRPr lang="sr-Latn-RS" sz="10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71</xdr:col>
      <xdr:colOff>485776</xdr:colOff>
      <xdr:row>1</xdr:row>
      <xdr:rowOff>266699</xdr:rowOff>
    </xdr:from>
    <xdr:to>
      <xdr:col>78</xdr:col>
      <xdr:colOff>200025</xdr:colOff>
      <xdr:row>1</xdr:row>
      <xdr:rowOff>742950</xdr:rowOff>
    </xdr:to>
    <xdr:sp macro="" textlink="">
      <xdr:nvSpPr>
        <xdr:cNvPr id="127" name="TextBox 126"/>
        <xdr:cNvSpPr txBox="1"/>
      </xdr:nvSpPr>
      <xdr:spPr>
        <a:xfrm>
          <a:off x="26012776" y="679449"/>
          <a:ext cx="5524499" cy="4762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Образац се попуњава само за површине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које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нису обухваћене ОГШ</a:t>
          </a:r>
          <a:endParaRPr lang="sr-Latn-R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(по посебним пројектима према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условима конкурса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sr-Latn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или су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у својини физичких лица.</a:t>
          </a:r>
          <a:endParaRPr lang="sr-Latn-RS" sz="10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81</xdr:col>
      <xdr:colOff>485776</xdr:colOff>
      <xdr:row>1</xdr:row>
      <xdr:rowOff>266699</xdr:rowOff>
    </xdr:from>
    <xdr:to>
      <xdr:col>88</xdr:col>
      <xdr:colOff>200025</xdr:colOff>
      <xdr:row>1</xdr:row>
      <xdr:rowOff>742950</xdr:rowOff>
    </xdr:to>
    <xdr:sp macro="" textlink="">
      <xdr:nvSpPr>
        <xdr:cNvPr id="128" name="TextBox 127"/>
        <xdr:cNvSpPr txBox="1"/>
      </xdr:nvSpPr>
      <xdr:spPr>
        <a:xfrm>
          <a:off x="34236026" y="679449"/>
          <a:ext cx="5524499" cy="4762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Образац се попуњава само за површине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које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нису обухваћене ОГШ</a:t>
          </a:r>
          <a:endParaRPr lang="sr-Latn-R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(по посебним пројектима према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условима конкурса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sr-Latn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или су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у својини физичких лица.</a:t>
          </a:r>
          <a:endParaRPr lang="sr-Latn-RS" sz="10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91</xdr:col>
      <xdr:colOff>485776</xdr:colOff>
      <xdr:row>1</xdr:row>
      <xdr:rowOff>266699</xdr:rowOff>
    </xdr:from>
    <xdr:to>
      <xdr:col>98</xdr:col>
      <xdr:colOff>200025</xdr:colOff>
      <xdr:row>1</xdr:row>
      <xdr:rowOff>742950</xdr:rowOff>
    </xdr:to>
    <xdr:sp macro="" textlink="">
      <xdr:nvSpPr>
        <xdr:cNvPr id="129" name="TextBox 128"/>
        <xdr:cNvSpPr txBox="1"/>
      </xdr:nvSpPr>
      <xdr:spPr>
        <a:xfrm>
          <a:off x="9566276" y="679449"/>
          <a:ext cx="5524499" cy="4762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Образац се попуњава само за површине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које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нису обухваћене ОГШ</a:t>
          </a:r>
          <a:endParaRPr lang="sr-Latn-R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(по посебним пројектима према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условима конкурса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sr-Latn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или су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у својини физичких лица.</a:t>
          </a:r>
          <a:endParaRPr lang="sr-Latn-RS" sz="10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101</xdr:col>
      <xdr:colOff>485776</xdr:colOff>
      <xdr:row>1</xdr:row>
      <xdr:rowOff>266699</xdr:rowOff>
    </xdr:from>
    <xdr:to>
      <xdr:col>108</xdr:col>
      <xdr:colOff>200025</xdr:colOff>
      <xdr:row>1</xdr:row>
      <xdr:rowOff>742950</xdr:rowOff>
    </xdr:to>
    <xdr:sp macro="" textlink="">
      <xdr:nvSpPr>
        <xdr:cNvPr id="130" name="TextBox 129"/>
        <xdr:cNvSpPr txBox="1"/>
      </xdr:nvSpPr>
      <xdr:spPr>
        <a:xfrm>
          <a:off x="17789526" y="679449"/>
          <a:ext cx="5524499" cy="4762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Образац се попуњава само за површине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које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нису обухваћене ОГШ</a:t>
          </a:r>
          <a:endParaRPr lang="sr-Latn-R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(по посебним пројектима према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условима конкурса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sr-Latn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или су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у својини физичких лица.</a:t>
          </a:r>
          <a:endParaRPr lang="sr-Latn-RS" sz="10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111</xdr:col>
      <xdr:colOff>485776</xdr:colOff>
      <xdr:row>1</xdr:row>
      <xdr:rowOff>266699</xdr:rowOff>
    </xdr:from>
    <xdr:to>
      <xdr:col>118</xdr:col>
      <xdr:colOff>200025</xdr:colOff>
      <xdr:row>1</xdr:row>
      <xdr:rowOff>742950</xdr:rowOff>
    </xdr:to>
    <xdr:sp macro="" textlink="">
      <xdr:nvSpPr>
        <xdr:cNvPr id="131" name="TextBox 130"/>
        <xdr:cNvSpPr txBox="1"/>
      </xdr:nvSpPr>
      <xdr:spPr>
        <a:xfrm>
          <a:off x="26012776" y="679449"/>
          <a:ext cx="5524499" cy="4762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Образац се попуњава само за површине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које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нису обухваћене ОГШ</a:t>
          </a:r>
          <a:endParaRPr lang="sr-Latn-R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(по посебним пројектима према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условима конкурса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sr-Latn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или су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у својини физичких лица.</a:t>
          </a:r>
          <a:endParaRPr lang="sr-Latn-RS" sz="10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121</xdr:col>
      <xdr:colOff>485776</xdr:colOff>
      <xdr:row>1</xdr:row>
      <xdr:rowOff>266699</xdr:rowOff>
    </xdr:from>
    <xdr:to>
      <xdr:col>128</xdr:col>
      <xdr:colOff>200025</xdr:colOff>
      <xdr:row>1</xdr:row>
      <xdr:rowOff>742950</xdr:rowOff>
    </xdr:to>
    <xdr:sp macro="" textlink="">
      <xdr:nvSpPr>
        <xdr:cNvPr id="132" name="TextBox 131"/>
        <xdr:cNvSpPr txBox="1"/>
      </xdr:nvSpPr>
      <xdr:spPr>
        <a:xfrm>
          <a:off x="34236026" y="679449"/>
          <a:ext cx="5524499" cy="4762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Образац се попуњава само за површине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које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нису обухваћене ОГШ</a:t>
          </a:r>
          <a:endParaRPr lang="sr-Latn-R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(по посебним пројектима према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условима конкурса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sr-Latn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или су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у својини физичких лица.</a:t>
          </a:r>
          <a:endParaRPr lang="sr-Latn-RS" sz="10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131</xdr:col>
      <xdr:colOff>485776</xdr:colOff>
      <xdr:row>1</xdr:row>
      <xdr:rowOff>266699</xdr:rowOff>
    </xdr:from>
    <xdr:to>
      <xdr:col>138</xdr:col>
      <xdr:colOff>200025</xdr:colOff>
      <xdr:row>1</xdr:row>
      <xdr:rowOff>742950</xdr:rowOff>
    </xdr:to>
    <xdr:sp macro="" textlink="">
      <xdr:nvSpPr>
        <xdr:cNvPr id="195" name="TextBox 194"/>
        <xdr:cNvSpPr txBox="1"/>
      </xdr:nvSpPr>
      <xdr:spPr>
        <a:xfrm>
          <a:off x="9566276" y="679449"/>
          <a:ext cx="5524499" cy="4762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Образац се попуњава само за површине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које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нису обухваћене ОГШ</a:t>
          </a:r>
          <a:endParaRPr lang="sr-Latn-R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(по посебним пројектима према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условима конкурса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sr-Latn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или су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у својини физичких лица.</a:t>
          </a:r>
          <a:endParaRPr lang="sr-Latn-RS" sz="10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141</xdr:col>
      <xdr:colOff>485776</xdr:colOff>
      <xdr:row>1</xdr:row>
      <xdr:rowOff>266699</xdr:rowOff>
    </xdr:from>
    <xdr:to>
      <xdr:col>148</xdr:col>
      <xdr:colOff>200025</xdr:colOff>
      <xdr:row>1</xdr:row>
      <xdr:rowOff>742950</xdr:rowOff>
    </xdr:to>
    <xdr:sp macro="" textlink="">
      <xdr:nvSpPr>
        <xdr:cNvPr id="196" name="TextBox 195"/>
        <xdr:cNvSpPr txBox="1"/>
      </xdr:nvSpPr>
      <xdr:spPr>
        <a:xfrm>
          <a:off x="17789526" y="679449"/>
          <a:ext cx="5524499" cy="4762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Образац се попуњава само за површине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које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нису обухваћене ОГШ</a:t>
          </a:r>
          <a:endParaRPr lang="sr-Latn-R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(по посебним пројектима према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условима конкурса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sr-Latn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или су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у својини физичких лица.</a:t>
          </a:r>
          <a:endParaRPr lang="sr-Latn-RS" sz="10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151</xdr:col>
      <xdr:colOff>485776</xdr:colOff>
      <xdr:row>1</xdr:row>
      <xdr:rowOff>266699</xdr:rowOff>
    </xdr:from>
    <xdr:to>
      <xdr:col>158</xdr:col>
      <xdr:colOff>200025</xdr:colOff>
      <xdr:row>1</xdr:row>
      <xdr:rowOff>742950</xdr:rowOff>
    </xdr:to>
    <xdr:sp macro="" textlink="">
      <xdr:nvSpPr>
        <xdr:cNvPr id="197" name="TextBox 196"/>
        <xdr:cNvSpPr txBox="1"/>
      </xdr:nvSpPr>
      <xdr:spPr>
        <a:xfrm>
          <a:off x="26012776" y="679449"/>
          <a:ext cx="5524499" cy="4762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Образац се попуњава само за површине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које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нису обухваћене ОГШ</a:t>
          </a:r>
          <a:endParaRPr lang="sr-Latn-R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(по посебним пројектима према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условима конкурса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sr-Latn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или су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у својини физичких лица.</a:t>
          </a:r>
          <a:endParaRPr lang="sr-Latn-RS" sz="10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161</xdr:col>
      <xdr:colOff>485776</xdr:colOff>
      <xdr:row>1</xdr:row>
      <xdr:rowOff>266699</xdr:rowOff>
    </xdr:from>
    <xdr:to>
      <xdr:col>168</xdr:col>
      <xdr:colOff>200025</xdr:colOff>
      <xdr:row>1</xdr:row>
      <xdr:rowOff>742950</xdr:rowOff>
    </xdr:to>
    <xdr:sp macro="" textlink="">
      <xdr:nvSpPr>
        <xdr:cNvPr id="198" name="TextBox 197"/>
        <xdr:cNvSpPr txBox="1"/>
      </xdr:nvSpPr>
      <xdr:spPr>
        <a:xfrm>
          <a:off x="34236026" y="679449"/>
          <a:ext cx="5524499" cy="4762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Образац се попуњава само за површине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које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нису обухваћене ОГШ</a:t>
          </a:r>
          <a:endParaRPr lang="sr-Latn-R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(по посебним пројектима према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условима конкурса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sr-Latn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или су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у својини физичких лица.</a:t>
          </a:r>
          <a:endParaRPr lang="sr-Latn-RS" sz="10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171</xdr:col>
      <xdr:colOff>485776</xdr:colOff>
      <xdr:row>1</xdr:row>
      <xdr:rowOff>266699</xdr:rowOff>
    </xdr:from>
    <xdr:to>
      <xdr:col>178</xdr:col>
      <xdr:colOff>200025</xdr:colOff>
      <xdr:row>1</xdr:row>
      <xdr:rowOff>742950</xdr:rowOff>
    </xdr:to>
    <xdr:sp macro="" textlink="">
      <xdr:nvSpPr>
        <xdr:cNvPr id="199" name="TextBox 198"/>
        <xdr:cNvSpPr txBox="1"/>
      </xdr:nvSpPr>
      <xdr:spPr>
        <a:xfrm>
          <a:off x="132915026" y="679449"/>
          <a:ext cx="5524499" cy="4762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Образац се попуњава само за површине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које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нису обухваћене ОГШ</a:t>
          </a:r>
          <a:endParaRPr lang="sr-Latn-R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(по посебним пројектима према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условима конкурса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sr-Latn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или су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у својини физичких лица.</a:t>
          </a:r>
          <a:endParaRPr lang="sr-Latn-RS" sz="10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181</xdr:col>
      <xdr:colOff>485776</xdr:colOff>
      <xdr:row>1</xdr:row>
      <xdr:rowOff>266699</xdr:rowOff>
    </xdr:from>
    <xdr:to>
      <xdr:col>188</xdr:col>
      <xdr:colOff>200025</xdr:colOff>
      <xdr:row>1</xdr:row>
      <xdr:rowOff>742950</xdr:rowOff>
    </xdr:to>
    <xdr:sp macro="" textlink="">
      <xdr:nvSpPr>
        <xdr:cNvPr id="200" name="TextBox 199"/>
        <xdr:cNvSpPr txBox="1"/>
      </xdr:nvSpPr>
      <xdr:spPr>
        <a:xfrm>
          <a:off x="132407026" y="685799"/>
          <a:ext cx="5467349" cy="4762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Образац се попуњава само за површине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које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нису обухваћене ОГШ</a:t>
          </a:r>
          <a:endParaRPr lang="sr-Latn-R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(по посебним пројектима према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условима конкурса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sr-Latn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или су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у својини физичких лица.</a:t>
          </a:r>
          <a:endParaRPr lang="sr-Latn-RS" sz="10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191</xdr:col>
      <xdr:colOff>485776</xdr:colOff>
      <xdr:row>1</xdr:row>
      <xdr:rowOff>266699</xdr:rowOff>
    </xdr:from>
    <xdr:to>
      <xdr:col>198</xdr:col>
      <xdr:colOff>200025</xdr:colOff>
      <xdr:row>1</xdr:row>
      <xdr:rowOff>742950</xdr:rowOff>
    </xdr:to>
    <xdr:sp macro="" textlink="">
      <xdr:nvSpPr>
        <xdr:cNvPr id="201" name="TextBox 200"/>
        <xdr:cNvSpPr txBox="1"/>
      </xdr:nvSpPr>
      <xdr:spPr>
        <a:xfrm>
          <a:off x="140598526" y="685799"/>
          <a:ext cx="5467349" cy="47625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Образац се попуњава само за површине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које</a:t>
          </a:r>
          <a:r>
            <a:rPr lang="sr-Latn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нису обухваћене ОГШ</a:t>
          </a:r>
          <a:endParaRPr lang="sr-Latn-R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(по посебним пројектима према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условима конкурса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sr-Latn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Cyrl-R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или су </a:t>
          </a:r>
          <a:r>
            <a:rPr lang="sr-Cyrl-R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у својини физичких лица.</a:t>
          </a:r>
          <a:endParaRPr lang="sr-Latn-RS" sz="1000" b="1">
            <a:solidFill>
              <a:srgbClr val="FF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B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B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3"/>
  <sheetViews>
    <sheetView showGridLines="0" showZeros="0" tabSelected="1" view="pageBreakPreview" zoomScaleNormal="100" zoomScaleSheetLayoutView="100" workbookViewId="0">
      <selection activeCell="L1" sqref="L1"/>
    </sheetView>
  </sheetViews>
  <sheetFormatPr defaultRowHeight="15" x14ac:dyDescent="0.2"/>
  <cols>
    <col min="1" max="11" width="9.140625" style="8"/>
    <col min="12" max="12" width="9.28515625" style="8" customWidth="1"/>
    <col min="13" max="16384" width="9.140625" style="8"/>
  </cols>
  <sheetData>
    <row r="1" spans="1:12" s="6" customFormat="1" ht="24" customHeight="1" x14ac:dyDescent="0.2">
      <c r="A1" s="147" t="s">
        <v>530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56">
        <v>2025</v>
      </c>
    </row>
    <row r="2" spans="1:12" s="6" customFormat="1" ht="18" customHeight="1" x14ac:dyDescent="0.2">
      <c r="A2" s="150" t="s">
        <v>30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</row>
    <row r="3" spans="1:12" s="6" customFormat="1" ht="54" customHeight="1" x14ac:dyDescent="0.2">
      <c r="A3" s="153" t="s">
        <v>758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5"/>
    </row>
    <row r="4" spans="1:12" s="6" customFormat="1" ht="30" customHeight="1" x14ac:dyDescent="0.2">
      <c r="A4" s="150" t="s">
        <v>533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</row>
    <row r="5" spans="1:12" s="6" customFormat="1" ht="24" customHeight="1" x14ac:dyDescent="0.2">
      <c r="A5" s="156" t="s">
        <v>653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8"/>
    </row>
    <row r="6" spans="1:12" s="6" customFormat="1" ht="24" customHeight="1" x14ac:dyDescent="0.2">
      <c r="A6" s="147" t="s">
        <v>623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9"/>
    </row>
    <row r="7" spans="1:12" s="6" customFormat="1" ht="36" customHeight="1" x14ac:dyDescent="0.2">
      <c r="A7" s="150" t="s">
        <v>628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2"/>
    </row>
    <row r="8" spans="1:12" s="6" customFormat="1" ht="54" customHeight="1" x14ac:dyDescent="0.2">
      <c r="A8" s="150" t="s">
        <v>754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2"/>
    </row>
    <row r="9" spans="1:12" s="6" customFormat="1" ht="36" customHeight="1" x14ac:dyDescent="0.2">
      <c r="A9" s="150" t="s">
        <v>779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2"/>
    </row>
    <row r="10" spans="1:12" s="6" customFormat="1" ht="24" customHeight="1" x14ac:dyDescent="0.2">
      <c r="A10" s="147" t="s">
        <v>624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9"/>
    </row>
    <row r="11" spans="1:12" s="6" customFormat="1" ht="18" customHeight="1" x14ac:dyDescent="0.2">
      <c r="A11" s="150" t="s">
        <v>625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2"/>
    </row>
    <row r="12" spans="1:12" s="6" customFormat="1" ht="54" customHeight="1" x14ac:dyDescent="0.2">
      <c r="A12" s="150" t="s">
        <v>755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2"/>
    </row>
    <row r="13" spans="1:12" s="6" customFormat="1" ht="72" customHeight="1" x14ac:dyDescent="0.2">
      <c r="A13" s="150" t="s">
        <v>756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2"/>
    </row>
    <row r="14" spans="1:12" s="6" customFormat="1" ht="64.5" customHeight="1" x14ac:dyDescent="0.2">
      <c r="A14" s="162" t="s">
        <v>757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4"/>
    </row>
    <row r="15" spans="1:12" s="6" customFormat="1" ht="18" customHeight="1" x14ac:dyDescent="0.2">
      <c r="A15" s="165" t="s">
        <v>25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7"/>
    </row>
    <row r="16" spans="1:12" s="6" customFormat="1" ht="18" customHeight="1" x14ac:dyDescent="0.2">
      <c r="A16" s="168" t="s">
        <v>26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70"/>
    </row>
    <row r="17" spans="1:12" s="6" customFormat="1" ht="18" customHeight="1" x14ac:dyDescent="0.2">
      <c r="A17" s="171" t="s">
        <v>28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3"/>
    </row>
    <row r="18" spans="1:12" s="6" customFormat="1" ht="18" customHeight="1" x14ac:dyDescent="0.2">
      <c r="A18" s="159" t="s">
        <v>29</v>
      </c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1"/>
    </row>
    <row r="19" spans="1:12" s="6" customFormat="1" ht="18" customHeight="1" x14ac:dyDescent="0.2">
      <c r="A19" s="174" t="s">
        <v>27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5"/>
    </row>
    <row r="20" spans="1:12" s="6" customFormat="1" ht="18" customHeight="1" x14ac:dyDescent="0.2">
      <c r="A20" s="175" t="s">
        <v>780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7"/>
    </row>
    <row r="21" spans="1:12" s="6" customFormat="1" ht="18" customHeight="1" x14ac:dyDescent="0.2">
      <c r="A21" s="150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2"/>
    </row>
    <row r="22" spans="1:12" s="6" customFormat="1" ht="18" customHeight="1" x14ac:dyDescent="0.2">
      <c r="A22" s="150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2"/>
    </row>
    <row r="23" spans="1:12" s="6" customFormat="1" ht="18" customHeight="1" x14ac:dyDescent="0.2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2"/>
    </row>
  </sheetData>
  <sheetProtection password="CD09" sheet="1" selectLockedCells="1" selectUnlockedCells="1"/>
  <mergeCells count="23">
    <mergeCell ref="A19:L19"/>
    <mergeCell ref="A20:L20"/>
    <mergeCell ref="A21:L21"/>
    <mergeCell ref="A22:L22"/>
    <mergeCell ref="A23:L23"/>
    <mergeCell ref="A18:L18"/>
    <mergeCell ref="A7:L7"/>
    <mergeCell ref="A8:L8"/>
    <mergeCell ref="A9:L9"/>
    <mergeCell ref="A10:L10"/>
    <mergeCell ref="A11:L11"/>
    <mergeCell ref="A12:L12"/>
    <mergeCell ref="A13:L13"/>
    <mergeCell ref="A14:L14"/>
    <mergeCell ref="A15:L15"/>
    <mergeCell ref="A16:L16"/>
    <mergeCell ref="A17:L17"/>
    <mergeCell ref="A6:L6"/>
    <mergeCell ref="A1:K1"/>
    <mergeCell ref="A2:L2"/>
    <mergeCell ref="A3:L3"/>
    <mergeCell ref="A4:L4"/>
    <mergeCell ref="A5:L5"/>
  </mergeCells>
  <pageMargins left="0.7" right="0.7" top="0.75" bottom="0.75" header="0.3" footer="0.3"/>
  <pageSetup paperSize="9" scale="81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</sheetPr>
  <dimension ref="A1:H79"/>
  <sheetViews>
    <sheetView showGridLines="0" showZeros="0" view="pageBreakPreview" zoomScaleNormal="100" zoomScaleSheetLayoutView="100" workbookViewId="0">
      <pane ySplit="6" topLeftCell="A7" activePane="bottomLeft" state="frozen"/>
      <selection pane="bottomLeft" activeCell="C8" sqref="C8:F8"/>
    </sheetView>
  </sheetViews>
  <sheetFormatPr defaultRowHeight="12.75" x14ac:dyDescent="0.2"/>
  <cols>
    <col min="1" max="1" width="20.7109375" style="75" customWidth="1"/>
    <col min="2" max="2" width="27.7109375" style="75" customWidth="1"/>
    <col min="3" max="3" width="12.7109375" style="75" customWidth="1"/>
    <col min="4" max="4" width="15.7109375" style="75" customWidth="1"/>
    <col min="5" max="5" width="22.7109375" style="75" customWidth="1"/>
    <col min="6" max="6" width="18.7109375" style="75" customWidth="1"/>
    <col min="7" max="7" width="4.7109375" style="75" customWidth="1"/>
    <col min="8" max="16384" width="9.140625" style="75"/>
  </cols>
  <sheetData>
    <row r="1" spans="1:8" ht="33" customHeight="1" x14ac:dyDescent="0.2">
      <c r="A1" s="200" t="s">
        <v>0</v>
      </c>
      <c r="B1" s="200"/>
      <c r="C1" s="200"/>
      <c r="D1" s="200"/>
      <c r="E1" s="200"/>
      <c r="F1" s="200"/>
    </row>
    <row r="2" spans="1:8" ht="42" customHeight="1" x14ac:dyDescent="0.2">
      <c r="A2" s="201" t="s">
        <v>781</v>
      </c>
      <c r="B2" s="201"/>
      <c r="C2" s="201"/>
      <c r="D2" s="201"/>
      <c r="E2" s="201"/>
      <c r="F2" s="201"/>
    </row>
    <row r="3" spans="1:8" ht="21" customHeight="1" x14ac:dyDescent="0.2">
      <c r="A3" s="246" t="s">
        <v>797</v>
      </c>
      <c r="B3" s="246"/>
      <c r="C3" s="246"/>
      <c r="D3" s="246"/>
      <c r="E3" s="246"/>
      <c r="F3" s="246"/>
    </row>
    <row r="4" spans="1:8" ht="12" customHeight="1" thickBot="1" x14ac:dyDescent="0.25">
      <c r="A4" s="195"/>
      <c r="B4" s="195"/>
      <c r="C4" s="195"/>
      <c r="D4" s="195"/>
      <c r="E4" s="195"/>
      <c r="F4" s="195"/>
    </row>
    <row r="5" spans="1:8" ht="45" customHeight="1" thickBot="1" x14ac:dyDescent="0.25">
      <c r="A5" s="227" t="s">
        <v>535</v>
      </c>
      <c r="B5" s="228"/>
      <c r="C5" s="228"/>
      <c r="D5" s="228"/>
      <c r="E5" s="228"/>
      <c r="F5" s="229"/>
    </row>
    <row r="6" spans="1:8" ht="12" customHeight="1" thickBot="1" x14ac:dyDescent="0.25">
      <c r="A6" s="253"/>
      <c r="B6" s="253"/>
      <c r="C6" s="253"/>
      <c r="D6" s="253"/>
      <c r="E6" s="253"/>
      <c r="F6" s="253"/>
    </row>
    <row r="7" spans="1:8" ht="39" customHeight="1" thickBot="1" x14ac:dyDescent="0.25">
      <c r="A7" s="227" t="s">
        <v>1</v>
      </c>
      <c r="B7" s="228"/>
      <c r="C7" s="228"/>
      <c r="D7" s="228"/>
      <c r="E7" s="228"/>
      <c r="F7" s="229"/>
    </row>
    <row r="8" spans="1:8" ht="48" customHeight="1" x14ac:dyDescent="0.2">
      <c r="A8" s="205" t="s">
        <v>532</v>
      </c>
      <c r="B8" s="206"/>
      <c r="C8" s="240"/>
      <c r="D8" s="241"/>
      <c r="E8" s="241"/>
      <c r="F8" s="242"/>
    </row>
    <row r="9" spans="1:8" ht="22.5" customHeight="1" x14ac:dyDescent="0.2">
      <c r="A9" s="230" t="s">
        <v>2</v>
      </c>
      <c r="B9" s="76" t="s">
        <v>3</v>
      </c>
      <c r="C9" s="202"/>
      <c r="D9" s="203"/>
      <c r="E9" s="203"/>
      <c r="F9" s="204"/>
    </row>
    <row r="10" spans="1:8" ht="22.5" customHeight="1" x14ac:dyDescent="0.2">
      <c r="A10" s="231"/>
      <c r="B10" s="76" t="s">
        <v>32</v>
      </c>
      <c r="C10" s="202"/>
      <c r="D10" s="203"/>
      <c r="E10" s="203"/>
      <c r="F10" s="204"/>
    </row>
    <row r="11" spans="1:8" ht="22.5" customHeight="1" x14ac:dyDescent="0.2">
      <c r="A11" s="231"/>
      <c r="B11" s="76" t="s">
        <v>4</v>
      </c>
      <c r="C11" s="202"/>
      <c r="D11" s="203"/>
      <c r="E11" s="203"/>
      <c r="F11" s="204"/>
    </row>
    <row r="12" spans="1:8" ht="22.5" customHeight="1" x14ac:dyDescent="0.2">
      <c r="A12" s="231"/>
      <c r="B12" s="76" t="s">
        <v>33</v>
      </c>
      <c r="C12" s="9"/>
      <c r="D12" s="120" t="s">
        <v>31</v>
      </c>
      <c r="E12" s="203"/>
      <c r="F12" s="204"/>
    </row>
    <row r="13" spans="1:8" ht="45" customHeight="1" x14ac:dyDescent="0.2">
      <c r="A13" s="77" t="s">
        <v>5</v>
      </c>
      <c r="B13" s="76" t="s">
        <v>6</v>
      </c>
      <c r="C13" s="233"/>
      <c r="D13" s="234"/>
      <c r="E13" s="234"/>
      <c r="F13" s="235"/>
      <c r="G13" s="36"/>
    </row>
    <row r="14" spans="1:8" ht="22.5" customHeight="1" x14ac:dyDescent="0.2">
      <c r="A14" s="230" t="s">
        <v>7</v>
      </c>
      <c r="B14" s="76" t="s">
        <v>9</v>
      </c>
      <c r="C14" s="202"/>
      <c r="D14" s="203"/>
      <c r="E14" s="203"/>
      <c r="F14" s="204"/>
      <c r="H14" s="78"/>
    </row>
    <row r="15" spans="1:8" ht="22.5" customHeight="1" x14ac:dyDescent="0.2">
      <c r="A15" s="231"/>
      <c r="B15" s="76" t="s">
        <v>8</v>
      </c>
      <c r="C15" s="202"/>
      <c r="D15" s="203"/>
      <c r="E15" s="203"/>
      <c r="F15" s="204"/>
    </row>
    <row r="16" spans="1:8" ht="45" customHeight="1" x14ac:dyDescent="0.2">
      <c r="A16" s="232"/>
      <c r="B16" s="76" t="s">
        <v>6</v>
      </c>
      <c r="C16" s="233"/>
      <c r="D16" s="234"/>
      <c r="E16" s="234"/>
      <c r="F16" s="235"/>
    </row>
    <row r="17" spans="1:6" ht="22.5" customHeight="1" x14ac:dyDescent="0.2">
      <c r="A17" s="230" t="s">
        <v>10</v>
      </c>
      <c r="B17" s="76" t="s">
        <v>11</v>
      </c>
      <c r="C17" s="207"/>
      <c r="D17" s="208"/>
      <c r="E17" s="208"/>
      <c r="F17" s="209"/>
    </row>
    <row r="18" spans="1:6" ht="22.5" customHeight="1" x14ac:dyDescent="0.2">
      <c r="A18" s="231"/>
      <c r="B18" s="76" t="s">
        <v>12</v>
      </c>
      <c r="C18" s="243"/>
      <c r="D18" s="244"/>
      <c r="E18" s="244"/>
      <c r="F18" s="245"/>
    </row>
    <row r="19" spans="1:6" ht="39" customHeight="1" x14ac:dyDescent="0.2">
      <c r="A19" s="232"/>
      <c r="B19" s="76" t="s">
        <v>13</v>
      </c>
      <c r="C19" s="215"/>
      <c r="D19" s="216"/>
      <c r="E19" s="216"/>
      <c r="F19" s="217"/>
    </row>
    <row r="20" spans="1:6" ht="27" customHeight="1" thickBot="1" x14ac:dyDescent="0.25">
      <c r="A20" s="218" t="s">
        <v>14</v>
      </c>
      <c r="B20" s="219"/>
      <c r="C20" s="37" t="s">
        <v>534</v>
      </c>
      <c r="D20" s="249"/>
      <c r="E20" s="249"/>
      <c r="F20" s="250"/>
    </row>
    <row r="21" spans="1:6" ht="12" customHeight="1" thickBot="1" x14ac:dyDescent="0.25">
      <c r="A21" s="239"/>
      <c r="B21" s="239"/>
      <c r="C21" s="239"/>
      <c r="D21" s="239"/>
      <c r="E21" s="239"/>
      <c r="F21" s="239"/>
    </row>
    <row r="22" spans="1:6" ht="42" customHeight="1" x14ac:dyDescent="0.2">
      <c r="A22" s="236" t="s">
        <v>647</v>
      </c>
      <c r="B22" s="135" t="s">
        <v>8</v>
      </c>
      <c r="C22" s="251"/>
      <c r="D22" s="252"/>
      <c r="E22" s="57" t="s">
        <v>537</v>
      </c>
      <c r="F22" s="136"/>
    </row>
    <row r="23" spans="1:6" ht="22.5" customHeight="1" x14ac:dyDescent="0.2">
      <c r="A23" s="237"/>
      <c r="B23" s="76" t="s">
        <v>32</v>
      </c>
      <c r="C23" s="202"/>
      <c r="D23" s="203"/>
      <c r="E23" s="203"/>
      <c r="F23" s="204"/>
    </row>
    <row r="24" spans="1:6" ht="22.5" customHeight="1" x14ac:dyDescent="0.2">
      <c r="A24" s="237"/>
      <c r="B24" s="76" t="s">
        <v>4</v>
      </c>
      <c r="C24" s="202"/>
      <c r="D24" s="203"/>
      <c r="E24" s="203"/>
      <c r="F24" s="204"/>
    </row>
    <row r="25" spans="1:6" ht="22.5" customHeight="1" thickBot="1" x14ac:dyDescent="0.25">
      <c r="A25" s="238"/>
      <c r="B25" s="137" t="s">
        <v>33</v>
      </c>
      <c r="C25" s="138"/>
      <c r="D25" s="139" t="s">
        <v>31</v>
      </c>
      <c r="E25" s="247"/>
      <c r="F25" s="248"/>
    </row>
    <row r="26" spans="1:6" ht="21" customHeight="1" thickBot="1" x14ac:dyDescent="0.25">
      <c r="A26" s="220" t="str">
        <f>IF(E31=0,"Попуни обрасце са локацијама. Површина и динарски износи ће бити аутоматски унети","")</f>
        <v>Попуни обрасце са локацијама. Површина и динарски износи ће бити аутоматски унети</v>
      </c>
      <c r="B26" s="220"/>
      <c r="C26" s="220"/>
      <c r="D26" s="220"/>
      <c r="E26" s="220"/>
      <c r="F26" s="220"/>
    </row>
    <row r="27" spans="1:6" ht="24" customHeight="1" x14ac:dyDescent="0.2">
      <c r="A27" s="224" t="s">
        <v>708</v>
      </c>
      <c r="B27" s="225"/>
      <c r="C27" s="225"/>
      <c r="D27" s="226"/>
      <c r="E27" s="140">
        <f>'Локације по ОГШ'!I48+'Локације по ОГШ'!AL48+'Локације по КО'!H48</f>
        <v>0</v>
      </c>
      <c r="F27" s="141" t="s">
        <v>657</v>
      </c>
    </row>
    <row r="28" spans="1:6" ht="24" customHeight="1" x14ac:dyDescent="0.2">
      <c r="A28" s="221" t="s">
        <v>652</v>
      </c>
      <c r="B28" s="222"/>
      <c r="C28" s="222"/>
      <c r="D28" s="223"/>
      <c r="E28" s="85">
        <f>'Локације по ОГШ'!J48+'Локације по ОГШ'!AM48+'Локације по КО'!I48</f>
        <v>0</v>
      </c>
      <c r="F28" s="142" t="s">
        <v>15</v>
      </c>
    </row>
    <row r="29" spans="1:6" ht="24" customHeight="1" x14ac:dyDescent="0.2">
      <c r="A29" s="212" t="s">
        <v>651</v>
      </c>
      <c r="B29" s="213"/>
      <c r="C29" s="213"/>
      <c r="D29" s="121" t="e">
        <f>(E28-E31)/E28</f>
        <v>#DIV/0!</v>
      </c>
      <c r="E29" s="85">
        <f>E28-E31</f>
        <v>0</v>
      </c>
      <c r="F29" s="142" t="s">
        <v>15</v>
      </c>
    </row>
    <row r="30" spans="1:6" ht="24" customHeight="1" x14ac:dyDescent="0.2">
      <c r="A30" s="221" t="s">
        <v>650</v>
      </c>
      <c r="B30" s="222"/>
      <c r="C30" s="222"/>
      <c r="D30" s="223"/>
      <c r="E30" s="85">
        <f>'Локације по ОГШ'!I44*'Локације по ОГШ'!L44+'Локације по ОГШ'!I45*'Локације по ОГШ'!L45+'Локације по ОГШ'!I46*'Локације по ОГШ'!L46+'Локације по ОГШ'!I47*'Локације по ОГШ'!L47+'Локације по ОГШ'!AL44*'Локације по ОГШ'!AO44+'Локације по ОГШ'!AL45*'Локације по ОГШ'!AO45+'Локације по ОГШ'!AL46*'Локације по ОГШ'!AO46+'Локације по ОГШ'!AL47*'Локације по ОГШ'!AO47+'Локације по КО'!H44*'Локације по КО'!K44+'Локације по КО'!H45*'Локације по КО'!K45+'Локације по КО'!H46*'Локације по КО'!K46+'Локације по КО'!H47*'Локације по КО'!K47</f>
        <v>0</v>
      </c>
      <c r="F30" s="142" t="s">
        <v>15</v>
      </c>
    </row>
    <row r="31" spans="1:6" ht="48" customHeight="1" thickBot="1" x14ac:dyDescent="0.25">
      <c r="A31" s="189" t="s">
        <v>763</v>
      </c>
      <c r="B31" s="190"/>
      <c r="C31" s="190"/>
      <c r="D31" s="122" t="e">
        <f>E31/E28</f>
        <v>#DIV/0!</v>
      </c>
      <c r="E31" s="86">
        <f>IF(('Локације по ОГШ'!U48+'Локације по ОГШ'!AX48+'Локације по КО'!T48)=0,'Локације по ОГШ'!M48+'Локације по ОГШ'!AP48+'Локације по КО'!L48,0)</f>
        <v>0</v>
      </c>
      <c r="F31" s="143" t="s">
        <v>15</v>
      </c>
    </row>
    <row r="32" spans="1:6" ht="15" customHeight="1" x14ac:dyDescent="0.2">
      <c r="A32" s="193"/>
      <c r="B32" s="193"/>
      <c r="C32" s="193"/>
      <c r="D32" s="193"/>
      <c r="E32" s="193"/>
      <c r="F32" s="193"/>
    </row>
    <row r="33" spans="1:7" ht="24" customHeight="1" x14ac:dyDescent="0.2">
      <c r="A33" s="214">
        <f>C10</f>
        <v>0</v>
      </c>
      <c r="B33" s="214"/>
      <c r="C33" s="192" t="s">
        <v>22</v>
      </c>
      <c r="D33" s="192"/>
      <c r="E33" s="194">
        <f>C14</f>
        <v>0</v>
      </c>
      <c r="F33" s="194"/>
    </row>
    <row r="34" spans="1:7" ht="24" customHeight="1" x14ac:dyDescent="0.2">
      <c r="A34" s="146"/>
      <c r="B34" s="79" t="str">
        <f>IF(A34="","&lt; унеси датум","")</f>
        <v>&lt; унеси датум</v>
      </c>
      <c r="C34" s="192"/>
      <c r="D34" s="192"/>
      <c r="E34" s="194">
        <f>C15</f>
        <v>0</v>
      </c>
      <c r="F34" s="194"/>
    </row>
    <row r="35" spans="1:7" ht="36" customHeight="1" thickBot="1" x14ac:dyDescent="0.25">
      <c r="A35" s="195"/>
      <c r="B35" s="195"/>
      <c r="C35" s="192"/>
      <c r="D35" s="192"/>
      <c r="E35" s="191"/>
      <c r="F35" s="191"/>
    </row>
    <row r="36" spans="1:7" ht="21" customHeight="1" x14ac:dyDescent="0.2">
      <c r="A36" s="198" t="s">
        <v>654</v>
      </c>
      <c r="B36" s="199"/>
      <c r="C36" s="128">
        <f>IF(E29=0,0,IF(ROUND(D29*100,0)&gt;20,20,ROUND(D29*100,0)))</f>
        <v>0</v>
      </c>
      <c r="D36" s="180" t="s">
        <v>710</v>
      </c>
      <c r="E36" s="181"/>
      <c r="F36" s="182"/>
    </row>
    <row r="37" spans="1:7" ht="21" customHeight="1" x14ac:dyDescent="0.2">
      <c r="A37" s="210" t="s">
        <v>655</v>
      </c>
      <c r="B37" s="211"/>
      <c r="C37" s="129">
        <f>IF(C22="",G43,G68)</f>
        <v>20</v>
      </c>
      <c r="D37" s="183"/>
      <c r="E37" s="184"/>
      <c r="F37" s="185"/>
    </row>
    <row r="38" spans="1:7" ht="21" customHeight="1" x14ac:dyDescent="0.2">
      <c r="A38" s="196" t="s">
        <v>656</v>
      </c>
      <c r="B38" s="197"/>
      <c r="C38" s="130">
        <f>IF(C22="",IF(E27&gt;50,40,IF(E27&gt;30,30,IF(E27&gt;10,20,10))),IF(E27&gt;5,40,IF(E27&gt;3,30,IF(E27&gt;1,20,10))))</f>
        <v>10</v>
      </c>
      <c r="D38" s="183"/>
      <c r="E38" s="184"/>
      <c r="F38" s="185"/>
    </row>
    <row r="39" spans="1:7" ht="45.75" customHeight="1" thickBot="1" x14ac:dyDescent="0.25">
      <c r="A39" s="178" t="s">
        <v>709</v>
      </c>
      <c r="B39" s="179"/>
      <c r="C39" s="127">
        <f>SUM(C36:C38)</f>
        <v>30</v>
      </c>
      <c r="D39" s="186"/>
      <c r="E39" s="187"/>
      <c r="F39" s="188"/>
    </row>
    <row r="43" spans="1:7" x14ac:dyDescent="0.2">
      <c r="A43" s="75">
        <f>COUNTIF(C45:C63,C43)</f>
        <v>0</v>
      </c>
      <c r="B43" s="36" t="s">
        <v>689</v>
      </c>
      <c r="C43" s="125">
        <f>C$18</f>
        <v>0</v>
      </c>
      <c r="D43" s="75" t="e">
        <f>VLOOKUP($C43,$C45:$F63,2,FALSE)</f>
        <v>#N/A</v>
      </c>
      <c r="E43" s="75" t="e">
        <f>VLOOKUP($C43,$C45:$F63,3,FALSE)</f>
        <v>#N/A</v>
      </c>
      <c r="F43" s="75" t="e">
        <f>VLOOKUP($C43,$C45:$F63,4,FALSE)</f>
        <v>#N/A</v>
      </c>
      <c r="G43" s="75">
        <f>IF(A43=0,20,IF(F43=1,15,IF(F43=2,10,IF(F43&gt;=3,5,0))))</f>
        <v>20</v>
      </c>
    </row>
    <row r="44" spans="1:7" x14ac:dyDescent="0.2">
      <c r="C44" s="36" t="s">
        <v>688</v>
      </c>
      <c r="D44" s="36" t="s">
        <v>687</v>
      </c>
      <c r="E44" s="36" t="s">
        <v>686</v>
      </c>
      <c r="F44" s="36" t="s">
        <v>707</v>
      </c>
      <c r="G44" s="36" t="s">
        <v>706</v>
      </c>
    </row>
    <row r="45" spans="1:7" x14ac:dyDescent="0.2">
      <c r="C45" s="124">
        <v>101101238</v>
      </c>
      <c r="D45" s="75" t="s">
        <v>667</v>
      </c>
      <c r="E45" s="36" t="s">
        <v>666</v>
      </c>
      <c r="F45" s="36">
        <v>1</v>
      </c>
    </row>
    <row r="46" spans="1:7" x14ac:dyDescent="0.2">
      <c r="C46" s="124">
        <v>101162350</v>
      </c>
      <c r="D46" s="75" t="s">
        <v>681</v>
      </c>
      <c r="E46" s="36" t="s">
        <v>680</v>
      </c>
      <c r="F46" s="36"/>
    </row>
    <row r="47" spans="1:7" x14ac:dyDescent="0.2">
      <c r="C47" s="124">
        <v>101356416</v>
      </c>
      <c r="D47" s="75" t="s">
        <v>665</v>
      </c>
      <c r="E47" s="36" t="s">
        <v>664</v>
      </c>
      <c r="F47" s="36"/>
    </row>
    <row r="48" spans="1:7" x14ac:dyDescent="0.2">
      <c r="C48" s="124">
        <v>101424687</v>
      </c>
      <c r="D48" s="75" t="s">
        <v>751</v>
      </c>
      <c r="E48" s="36" t="s">
        <v>748</v>
      </c>
      <c r="F48" s="36">
        <v>1</v>
      </c>
      <c r="G48" s="36"/>
    </row>
    <row r="49" spans="3:6" x14ac:dyDescent="0.2">
      <c r="C49" s="124">
        <v>101429561</v>
      </c>
      <c r="D49" s="123" t="s">
        <v>659</v>
      </c>
      <c r="E49" s="36" t="s">
        <v>658</v>
      </c>
      <c r="F49" s="36">
        <v>0</v>
      </c>
    </row>
    <row r="50" spans="3:6" x14ac:dyDescent="0.2">
      <c r="C50" s="124">
        <v>101444490</v>
      </c>
      <c r="D50" s="75" t="s">
        <v>669</v>
      </c>
      <c r="E50" s="36" t="s">
        <v>668</v>
      </c>
      <c r="F50" s="36">
        <v>0</v>
      </c>
    </row>
    <row r="51" spans="3:6" x14ac:dyDescent="0.2">
      <c r="C51" s="124">
        <v>101455757</v>
      </c>
      <c r="D51" s="75" t="s">
        <v>752</v>
      </c>
      <c r="E51" s="36" t="s">
        <v>749</v>
      </c>
      <c r="F51" s="36">
        <v>1</v>
      </c>
    </row>
    <row r="52" spans="3:6" x14ac:dyDescent="0.2">
      <c r="C52" s="75">
        <v>101636567</v>
      </c>
      <c r="D52" s="75" t="s">
        <v>685</v>
      </c>
      <c r="E52" s="36" t="s">
        <v>684</v>
      </c>
      <c r="F52" s="36">
        <v>5</v>
      </c>
    </row>
    <row r="53" spans="3:6" x14ac:dyDescent="0.2">
      <c r="C53" s="124">
        <v>102013894</v>
      </c>
      <c r="D53" s="75" t="s">
        <v>753</v>
      </c>
      <c r="E53" s="36" t="s">
        <v>750</v>
      </c>
      <c r="F53" s="36">
        <v>1</v>
      </c>
    </row>
    <row r="54" spans="3:6" x14ac:dyDescent="0.2">
      <c r="C54" s="124">
        <v>102094162</v>
      </c>
      <c r="D54" s="75" t="s">
        <v>683</v>
      </c>
      <c r="E54" s="36" t="s">
        <v>682</v>
      </c>
      <c r="F54" s="36"/>
    </row>
    <row r="55" spans="3:6" x14ac:dyDescent="0.2">
      <c r="C55" s="124">
        <v>102145049</v>
      </c>
      <c r="D55" s="75" t="s">
        <v>677</v>
      </c>
      <c r="E55" s="36" t="s">
        <v>676</v>
      </c>
      <c r="F55" s="36">
        <v>0</v>
      </c>
    </row>
    <row r="56" spans="3:6" x14ac:dyDescent="0.2">
      <c r="C56" s="124">
        <v>102689206</v>
      </c>
      <c r="D56" s="75" t="s">
        <v>673</v>
      </c>
      <c r="E56" s="36" t="s">
        <v>672</v>
      </c>
      <c r="F56" s="36">
        <v>0</v>
      </c>
    </row>
    <row r="57" spans="3:6" x14ac:dyDescent="0.2">
      <c r="C57" s="124">
        <v>104706702</v>
      </c>
      <c r="D57" s="75" t="s">
        <v>661</v>
      </c>
      <c r="E57" s="145" t="s">
        <v>660</v>
      </c>
      <c r="F57" s="145">
        <v>1</v>
      </c>
    </row>
    <row r="58" spans="3:6" x14ac:dyDescent="0.2">
      <c r="C58" s="124">
        <v>106789970</v>
      </c>
      <c r="D58" s="75" t="s">
        <v>663</v>
      </c>
      <c r="E58" s="36" t="s">
        <v>662</v>
      </c>
      <c r="F58" s="36">
        <v>1</v>
      </c>
    </row>
    <row r="59" spans="3:6" x14ac:dyDescent="0.2">
      <c r="C59" s="124">
        <v>106909144</v>
      </c>
      <c r="D59" s="75" t="s">
        <v>679</v>
      </c>
      <c r="E59" s="36" t="s">
        <v>678</v>
      </c>
      <c r="F59" s="36"/>
    </row>
    <row r="60" spans="3:6" x14ac:dyDescent="0.2">
      <c r="C60" s="124">
        <v>107605756</v>
      </c>
      <c r="D60" s="75" t="s">
        <v>675</v>
      </c>
      <c r="E60" s="36" t="s">
        <v>674</v>
      </c>
      <c r="F60" s="36">
        <v>0</v>
      </c>
    </row>
    <row r="61" spans="3:6" x14ac:dyDescent="0.2">
      <c r="C61" s="124">
        <v>108812135</v>
      </c>
      <c r="D61" s="75" t="s">
        <v>671</v>
      </c>
      <c r="E61" s="36" t="s">
        <v>670</v>
      </c>
      <c r="F61" s="36">
        <v>2</v>
      </c>
    </row>
    <row r="62" spans="3:6" x14ac:dyDescent="0.2">
      <c r="C62" s="124">
        <v>109346787</v>
      </c>
      <c r="D62" s="144" t="s">
        <v>760</v>
      </c>
      <c r="E62" s="36" t="s">
        <v>759</v>
      </c>
      <c r="F62" s="36">
        <v>1</v>
      </c>
    </row>
    <row r="63" spans="3:6" x14ac:dyDescent="0.2">
      <c r="F63" s="75">
        <v>0</v>
      </c>
    </row>
    <row r="68" spans="1:7" x14ac:dyDescent="0.2">
      <c r="A68" s="75">
        <f>COUNTIF(C70:C79,C68)</f>
        <v>0</v>
      </c>
      <c r="B68" s="36" t="s">
        <v>690</v>
      </c>
      <c r="C68" s="125">
        <f>C$18</f>
        <v>0</v>
      </c>
      <c r="D68" s="75" t="e">
        <f>VLOOKUP($C68,$C70:$F79,2,FALSE)</f>
        <v>#N/A</v>
      </c>
      <c r="E68" s="75" t="e">
        <f>VLOOKUP($C68,$C70:$F79,3,FALSE)</f>
        <v>#N/A</v>
      </c>
      <c r="F68" s="75" t="e">
        <f>VLOOKUP($C68,$C70:$F79,4,FALSE)</f>
        <v>#N/A</v>
      </c>
      <c r="G68" s="75">
        <f>IF(A68=0,5,IF(F68=1,5,IF(F68&gt;10,20,IF(F68&gt;5,15,IF(F68&gt;1,10,0)))))</f>
        <v>5</v>
      </c>
    </row>
    <row r="69" spans="1:7" x14ac:dyDescent="0.2">
      <c r="C69" s="36" t="s">
        <v>688</v>
      </c>
      <c r="D69" s="36" t="s">
        <v>687</v>
      </c>
      <c r="E69" s="36" t="s">
        <v>686</v>
      </c>
      <c r="F69" s="126" t="s">
        <v>705</v>
      </c>
      <c r="G69" s="36" t="s">
        <v>706</v>
      </c>
    </row>
    <row r="70" spans="1:7" x14ac:dyDescent="0.2">
      <c r="C70" s="124">
        <v>107091979</v>
      </c>
      <c r="D70" s="75" t="s">
        <v>692</v>
      </c>
      <c r="E70" s="36" t="s">
        <v>691</v>
      </c>
      <c r="F70" s="36">
        <v>6</v>
      </c>
    </row>
    <row r="71" spans="1:7" x14ac:dyDescent="0.2">
      <c r="C71" s="124">
        <v>106935969</v>
      </c>
      <c r="D71" s="75" t="s">
        <v>694</v>
      </c>
      <c r="E71" s="36" t="s">
        <v>693</v>
      </c>
      <c r="F71" s="36">
        <v>3</v>
      </c>
      <c r="G71" s="36"/>
    </row>
    <row r="72" spans="1:7" x14ac:dyDescent="0.2">
      <c r="C72" s="124">
        <v>104706702</v>
      </c>
      <c r="D72" s="75" t="s">
        <v>661</v>
      </c>
      <c r="E72" s="36" t="s">
        <v>660</v>
      </c>
      <c r="F72" s="36">
        <v>19</v>
      </c>
    </row>
    <row r="73" spans="1:7" x14ac:dyDescent="0.2">
      <c r="C73" s="124">
        <v>100579668</v>
      </c>
      <c r="D73" s="75" t="s">
        <v>696</v>
      </c>
      <c r="E73" s="36" t="s">
        <v>695</v>
      </c>
      <c r="F73" s="36">
        <v>12</v>
      </c>
    </row>
    <row r="74" spans="1:7" x14ac:dyDescent="0.2">
      <c r="C74" s="124">
        <v>101492810</v>
      </c>
      <c r="D74" s="75" t="s">
        <v>698</v>
      </c>
      <c r="E74" s="36" t="s">
        <v>697</v>
      </c>
      <c r="F74" s="36">
        <v>4</v>
      </c>
    </row>
    <row r="75" spans="1:7" x14ac:dyDescent="0.2">
      <c r="C75" s="124">
        <v>106927717</v>
      </c>
      <c r="D75" s="75" t="s">
        <v>700</v>
      </c>
      <c r="E75" s="36" t="s">
        <v>699</v>
      </c>
      <c r="F75" s="36">
        <v>1</v>
      </c>
    </row>
    <row r="76" spans="1:7" x14ac:dyDescent="0.2">
      <c r="C76" s="124">
        <v>104382666</v>
      </c>
      <c r="D76" s="75" t="s">
        <v>702</v>
      </c>
      <c r="E76" s="36" t="s">
        <v>701</v>
      </c>
      <c r="F76" s="36">
        <v>2</v>
      </c>
    </row>
    <row r="77" spans="1:7" x14ac:dyDescent="0.2">
      <c r="C77" s="124">
        <v>105693638</v>
      </c>
      <c r="D77" s="75" t="s">
        <v>704</v>
      </c>
      <c r="E77" s="36" t="s">
        <v>703</v>
      </c>
      <c r="F77" s="36">
        <v>12</v>
      </c>
    </row>
    <row r="78" spans="1:7" x14ac:dyDescent="0.2">
      <c r="C78" s="124">
        <v>101636567</v>
      </c>
      <c r="D78" s="75" t="s">
        <v>685</v>
      </c>
      <c r="E78" s="36" t="s">
        <v>684</v>
      </c>
      <c r="F78" s="36">
        <v>2</v>
      </c>
    </row>
    <row r="79" spans="1:7" x14ac:dyDescent="0.2">
      <c r="C79" s="75">
        <v>111399385</v>
      </c>
      <c r="D79" s="144" t="s">
        <v>761</v>
      </c>
      <c r="E79" s="36" t="s">
        <v>762</v>
      </c>
      <c r="F79" s="36">
        <v>1</v>
      </c>
    </row>
  </sheetData>
  <sheetProtection algorithmName="SHA-512" hashValue="sitXXQeXrM4HcWXuqUG+ayUQSSjLeWP6i0269o2eSQoZJE+Wf9702wUVOpVkIF0LWwy5lSDS4gKHQmCTAK6NUw==" saltValue="bh9Jqq5RMvHGjHJco32K+w==" spinCount="100000" sheet="1" selectLockedCells="1"/>
  <dataConsolidate/>
  <mergeCells count="49">
    <mergeCell ref="C13:F13"/>
    <mergeCell ref="A9:A12"/>
    <mergeCell ref="A22:A25"/>
    <mergeCell ref="A21:F21"/>
    <mergeCell ref="C14:F14"/>
    <mergeCell ref="C18:F18"/>
    <mergeCell ref="E12:F12"/>
    <mergeCell ref="C9:F9"/>
    <mergeCell ref="E25:F25"/>
    <mergeCell ref="D20:F20"/>
    <mergeCell ref="A17:A19"/>
    <mergeCell ref="C23:F23"/>
    <mergeCell ref="C16:F16"/>
    <mergeCell ref="C22:D22"/>
    <mergeCell ref="C17:F17"/>
    <mergeCell ref="A4:F4"/>
    <mergeCell ref="A37:B37"/>
    <mergeCell ref="A29:C29"/>
    <mergeCell ref="E34:F34"/>
    <mergeCell ref="A33:B33"/>
    <mergeCell ref="C19:F19"/>
    <mergeCell ref="A20:B20"/>
    <mergeCell ref="C24:F24"/>
    <mergeCell ref="A26:F26"/>
    <mergeCell ref="A30:D30"/>
    <mergeCell ref="A27:D27"/>
    <mergeCell ref="A28:D28"/>
    <mergeCell ref="C15:F15"/>
    <mergeCell ref="A7:F7"/>
    <mergeCell ref="A14:A16"/>
    <mergeCell ref="A1:F1"/>
    <mergeCell ref="A2:F2"/>
    <mergeCell ref="C10:F10"/>
    <mergeCell ref="C11:F11"/>
    <mergeCell ref="A8:B8"/>
    <mergeCell ref="C8:F8"/>
    <mergeCell ref="A3:F3"/>
    <mergeCell ref="A5:F5"/>
    <mergeCell ref="A6:F6"/>
    <mergeCell ref="A39:B39"/>
    <mergeCell ref="D36:F39"/>
    <mergeCell ref="A31:C31"/>
    <mergeCell ref="E35:F35"/>
    <mergeCell ref="C33:D35"/>
    <mergeCell ref="A32:F32"/>
    <mergeCell ref="E33:F33"/>
    <mergeCell ref="A35:B35"/>
    <mergeCell ref="A38:B38"/>
    <mergeCell ref="A36:B36"/>
  </mergeCells>
  <phoneticPr fontId="9" type="noConversion"/>
  <conditionalFormatting sqref="B34">
    <cfRule type="containsText" dxfId="71" priority="3" stopIfTrue="1" operator="containsText" text="&lt; Унеси датум">
      <formula>NOT(ISERROR(SEARCH("&lt; Унеси датум",B34)))</formula>
    </cfRule>
  </conditionalFormatting>
  <conditionalFormatting sqref="E27:E30">
    <cfRule type="expression" dxfId="70" priority="75" stopIfTrue="1">
      <formula>$E$28&lt;$E$31</formula>
    </cfRule>
  </conditionalFormatting>
  <conditionalFormatting sqref="A26:F26">
    <cfRule type="containsText" dxfId="69" priority="2" stopIfTrue="1" operator="containsText" text="Попуни">
      <formula>NOT(ISERROR(SEARCH("Попуни",A26)))</formula>
    </cfRule>
  </conditionalFormatting>
  <dataValidations count="14">
    <dataValidation type="textLength" operator="lessThanOrEqual" allowBlank="1" showInputMessage="1" showErrorMessage="1" error="Може се унети само текст до 100 карактера!" sqref="C8:F8">
      <formula1>100</formula1>
    </dataValidation>
    <dataValidation type="textLength" operator="lessThanOrEqual" allowBlank="1" showInputMessage="1" showErrorMessage="1" error="Може се унети само текст до 60 карактера!" sqref="C9:F11 C23:D24 E22:E24 F23:F24">
      <formula1>60</formula1>
    </dataValidation>
    <dataValidation type="whole" allowBlank="1" showInputMessage="1" showErrorMessage="1" error="Може се унети само петоцифрени број!" sqref="C12 C25">
      <formula1>10000</formula1>
      <formula2>99999</formula2>
    </dataValidation>
    <dataValidation type="textLength" operator="lessThanOrEqual" allowBlank="1" showInputMessage="1" showErrorMessage="1" error="Може се унети само текст до 25 карактера!" sqref="E12:F12 E25:F25">
      <formula1>25</formula1>
    </dataValidation>
    <dataValidation type="textLength" operator="lessThanOrEqual" allowBlank="1" showInputMessage="1" showErrorMessage="1" error="Може се унети само до 100 карактера!" sqref="C13:F13 C16:F16">
      <formula1>100</formula1>
    </dataValidation>
    <dataValidation type="textLength" operator="lessThanOrEqual" allowBlank="1" showInputMessage="1" showErrorMessage="1" error="Може се унети само текст до 50 карактера!" sqref="C14:F15">
      <formula1>50</formula1>
    </dataValidation>
    <dataValidation type="textLength" operator="equal" showInputMessage="1" showErrorMessage="1" error="Мора се унети тачно 8 карактера. Ако матични број почиње са 0, она се мора унети!" sqref="C17:F17">
      <formula1>8</formula1>
    </dataValidation>
    <dataValidation type="textLength" operator="equal" showInputMessage="1" showErrorMessage="1" error="Мора се унети тачно 9 карактера!" sqref="C18:F18">
      <formula1>9</formula1>
    </dataValidation>
    <dataValidation type="textLength" operator="equal" allowBlank="1" showInputMessage="1" showErrorMessage="1" error="Мора се унети тачно 5 карактера. Ако број почиње са 0, она се мора унети!" sqref="C19:F19">
      <formula1>5</formula1>
    </dataValidation>
    <dataValidation type="textLength" operator="lessThanOrEqual" allowBlank="1" showInputMessage="1" showErrorMessage="1" error="Може се унети највише 30 карактера!" sqref="C20:F20">
      <formula1>30</formula1>
    </dataValidation>
    <dataValidation type="textLength" operator="lessThanOrEqual" allowBlank="1" showInputMessage="1" showErrorMessage="1" error="Може се унети само текст до 30 карактера!" sqref="C22:D22">
      <formula1>30</formula1>
    </dataValidation>
    <dataValidation type="textLength" operator="lessThanOrEqual" allowBlank="1" showInputMessage="1" showErrorMessage="1" error="Може се унети само текст до 13 карактера!" sqref="F22">
      <formula1>13</formula1>
    </dataValidation>
    <dataValidation type="whole" operator="greaterThanOrEqual" showInputMessage="1" showErrorMessage="1" error="Укупна вредност не може бити мања од износа који се тражи конкурсом!" sqref="E27">
      <formula1>C31</formula1>
    </dataValidation>
    <dataValidation type="whole" operator="greaterThanOrEqual" showInputMessage="1" showErrorMessage="1" error="Укупна вредност не може бити мања од износа који се тражи конкурсом!" sqref="E28">
      <formula1>E31</formula1>
    </dataValidation>
  </dataValidations>
  <printOptions horizontalCentered="1"/>
  <pageMargins left="0.74803149606299213" right="0.74803149606299213" top="0.59055118110236227" bottom="0.59055118110236227" header="0.51181102362204722" footer="0.51181102362204722"/>
  <pageSetup paperSize="9" scale="74" orientation="portrait" blackAndWhite="1" horizontalDpi="4294967294" verticalDpi="4294967294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Z169"/>
  <sheetViews>
    <sheetView showGridLines="0" showZeros="0" view="pageBreakPreview" zoomScaleNormal="100" zoomScaleSheetLayoutView="100" workbookViewId="0">
      <pane ySplit="7" topLeftCell="A8" activePane="bottomLeft" state="frozen"/>
      <selection pane="bottomLeft" activeCell="D8" sqref="D8"/>
    </sheetView>
  </sheetViews>
  <sheetFormatPr defaultRowHeight="12.75" x14ac:dyDescent="0.2"/>
  <cols>
    <col min="1" max="1" width="3.7109375" style="25" customWidth="1"/>
    <col min="2" max="3" width="4.7109375" style="25" customWidth="1"/>
    <col min="4" max="4" width="6.7109375" style="25" customWidth="1"/>
    <col min="5" max="5" width="40.7109375" style="25" customWidth="1"/>
    <col min="6" max="7" width="4.7109375" style="25" customWidth="1"/>
    <col min="8" max="9" width="7.7109375" style="25" customWidth="1"/>
    <col min="10" max="10" width="12.7109375" style="25" customWidth="1"/>
    <col min="11" max="11" width="8.7109375" style="25" customWidth="1"/>
    <col min="12" max="12" width="11.7109375" style="25" customWidth="1"/>
    <col min="13" max="13" width="13.7109375" style="25" customWidth="1"/>
    <col min="14" max="14" width="4.7109375" style="25" customWidth="1"/>
    <col min="15" max="30" width="9.140625" style="25" hidden="1" customWidth="1"/>
    <col min="31" max="31" width="3.7109375" style="25" customWidth="1"/>
    <col min="32" max="33" width="4.7109375" style="25" customWidth="1"/>
    <col min="34" max="34" width="46.7109375" style="25" customWidth="1"/>
    <col min="35" max="36" width="4.7109375" style="25" customWidth="1"/>
    <col min="37" max="38" width="7.7109375" style="25" customWidth="1"/>
    <col min="39" max="39" width="12.7109375" style="25" customWidth="1"/>
    <col min="40" max="40" width="7.7109375" style="25" customWidth="1"/>
    <col min="41" max="41" width="11.7109375" style="25" customWidth="1"/>
    <col min="42" max="42" width="13.7109375" style="25" customWidth="1"/>
    <col min="43" max="43" width="4.7109375" style="25" customWidth="1"/>
    <col min="44" max="78" width="9.140625" style="25" hidden="1" customWidth="1"/>
    <col min="79" max="83" width="9.140625" style="25" customWidth="1"/>
    <col min="84" max="16384" width="9.140625" style="25"/>
  </cols>
  <sheetData>
    <row r="1" spans="1:50" ht="36" customHeight="1" x14ac:dyDescent="0.2">
      <c r="A1" s="275" t="str">
        <f>MID(Пријава!A2,4,150)</f>
        <v>Kонкурс за доделу средстава из Годишњег програма коришћења средстава
из Буџетског фонда за шуме АП Војводине за 2025. годину</v>
      </c>
      <c r="B1" s="275"/>
      <c r="C1" s="275"/>
      <c r="D1" s="275"/>
      <c r="E1" s="275"/>
      <c r="F1" s="275"/>
      <c r="G1" s="275"/>
      <c r="H1" s="275"/>
      <c r="I1" s="275"/>
      <c r="J1" s="275"/>
      <c r="K1" s="87"/>
      <c r="L1" s="290" t="s">
        <v>540</v>
      </c>
      <c r="M1" s="290"/>
      <c r="N1" s="88"/>
      <c r="O1" s="89"/>
      <c r="AE1" s="275" t="str">
        <f>A1</f>
        <v>Kонкурс за доделу средстава из Годишњег програма коришћења средстава
из Буџетског фонда за шуме АП Војводине за 2025. годину</v>
      </c>
      <c r="AF1" s="275"/>
      <c r="AG1" s="275"/>
      <c r="AH1" s="275"/>
      <c r="AI1" s="275"/>
      <c r="AJ1" s="275"/>
      <c r="AK1" s="275"/>
      <c r="AL1" s="275"/>
      <c r="AM1" s="275"/>
      <c r="AN1" s="87"/>
      <c r="AO1" s="290" t="s">
        <v>540</v>
      </c>
      <c r="AP1" s="290"/>
      <c r="AQ1" s="88"/>
      <c r="AR1" s="89"/>
    </row>
    <row r="2" spans="1:50" ht="18" customHeight="1" x14ac:dyDescent="0.2">
      <c r="A2" s="291" t="str">
        <f>CONCATENATE("Конкурс ",Пријава!$A$3,".")</f>
        <v>Конкурс објављен 13.08.2025. године.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88"/>
      <c r="O2" s="89"/>
      <c r="AE2" s="291" t="str">
        <f>CONCATENATE("Конкурс ",Пријава!$A$3,".")</f>
        <v>Конкурс објављен 13.08.2025. године.</v>
      </c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88"/>
      <c r="AR2" s="89"/>
    </row>
    <row r="3" spans="1:50" ht="30.75" customHeight="1" x14ac:dyDescent="0.2">
      <c r="A3" s="285" t="s">
        <v>639</v>
      </c>
      <c r="B3" s="285"/>
      <c r="C3" s="285"/>
      <c r="D3" s="285"/>
      <c r="E3" s="285"/>
      <c r="F3" s="284">
        <f>Пријава!C8</f>
        <v>0</v>
      </c>
      <c r="G3" s="284"/>
      <c r="H3" s="284"/>
      <c r="I3" s="284"/>
      <c r="J3" s="284"/>
      <c r="K3" s="284"/>
      <c r="L3" s="284"/>
      <c r="M3" s="284"/>
      <c r="N3" s="88"/>
      <c r="O3" s="89"/>
      <c r="AE3" s="285" t="s">
        <v>639</v>
      </c>
      <c r="AF3" s="285"/>
      <c r="AG3" s="285"/>
      <c r="AH3" s="285"/>
      <c r="AI3" s="285"/>
      <c r="AJ3" s="284">
        <f>Пријава!C8</f>
        <v>0</v>
      </c>
      <c r="AK3" s="284"/>
      <c r="AL3" s="284"/>
      <c r="AM3" s="284"/>
      <c r="AN3" s="284"/>
      <c r="AO3" s="284"/>
      <c r="AP3" s="284"/>
      <c r="AQ3" s="90"/>
      <c r="AR3" s="89"/>
    </row>
    <row r="4" spans="1:50" ht="42" customHeight="1" thickBot="1" x14ac:dyDescent="0.25">
      <c r="A4" s="280" t="s">
        <v>541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88"/>
      <c r="O4" s="89"/>
      <c r="AE4" s="280" t="s">
        <v>542</v>
      </c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88"/>
      <c r="AR4" s="89"/>
    </row>
    <row r="5" spans="1:50" ht="24" customHeight="1" thickBot="1" x14ac:dyDescent="0.25">
      <c r="A5" s="281" t="s">
        <v>641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3"/>
      <c r="AE5" s="281" t="s">
        <v>641</v>
      </c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P5" s="283"/>
    </row>
    <row r="6" spans="1:50" ht="12.75" customHeight="1" x14ac:dyDescent="0.2">
      <c r="A6" s="292" t="s">
        <v>16</v>
      </c>
      <c r="B6" s="286" t="s">
        <v>554</v>
      </c>
      <c r="C6" s="287"/>
      <c r="D6" s="296" t="s">
        <v>34</v>
      </c>
      <c r="E6" s="276" t="s">
        <v>24</v>
      </c>
      <c r="F6" s="276" t="s">
        <v>17</v>
      </c>
      <c r="G6" s="294" t="s">
        <v>23</v>
      </c>
      <c r="H6" s="276" t="s">
        <v>18</v>
      </c>
      <c r="I6" s="276"/>
      <c r="J6" s="278" t="s">
        <v>643</v>
      </c>
      <c r="K6" s="278" t="s">
        <v>89</v>
      </c>
      <c r="L6" s="278" t="s">
        <v>642</v>
      </c>
      <c r="M6" s="288" t="s">
        <v>764</v>
      </c>
      <c r="AE6" s="292" t="s">
        <v>16</v>
      </c>
      <c r="AF6" s="286" t="s">
        <v>554</v>
      </c>
      <c r="AG6" s="287"/>
      <c r="AH6" s="276" t="s">
        <v>24</v>
      </c>
      <c r="AI6" s="276" t="s">
        <v>17</v>
      </c>
      <c r="AJ6" s="276" t="s">
        <v>23</v>
      </c>
      <c r="AK6" s="276" t="s">
        <v>18</v>
      </c>
      <c r="AL6" s="276"/>
      <c r="AM6" s="278" t="s">
        <v>643</v>
      </c>
      <c r="AN6" s="278" t="s">
        <v>89</v>
      </c>
      <c r="AO6" s="278" t="s">
        <v>642</v>
      </c>
      <c r="AP6" s="288" t="s">
        <v>764</v>
      </c>
    </row>
    <row r="7" spans="1:50" ht="48.75" customHeight="1" thickBot="1" x14ac:dyDescent="0.25">
      <c r="A7" s="293"/>
      <c r="B7" s="91" t="s">
        <v>555</v>
      </c>
      <c r="C7" s="91" t="s">
        <v>556</v>
      </c>
      <c r="D7" s="297"/>
      <c r="E7" s="277"/>
      <c r="F7" s="277"/>
      <c r="G7" s="295"/>
      <c r="H7" s="93" t="s">
        <v>626</v>
      </c>
      <c r="I7" s="92" t="s">
        <v>20</v>
      </c>
      <c r="J7" s="279"/>
      <c r="K7" s="279"/>
      <c r="L7" s="279"/>
      <c r="M7" s="289"/>
      <c r="AE7" s="293"/>
      <c r="AF7" s="91" t="s">
        <v>555</v>
      </c>
      <c r="AG7" s="91" t="s">
        <v>556</v>
      </c>
      <c r="AH7" s="277"/>
      <c r="AI7" s="277"/>
      <c r="AJ7" s="277"/>
      <c r="AK7" s="93" t="s">
        <v>19</v>
      </c>
      <c r="AL7" s="92" t="s">
        <v>20</v>
      </c>
      <c r="AM7" s="279"/>
      <c r="AN7" s="279"/>
      <c r="AO7" s="279"/>
      <c r="AP7" s="289"/>
    </row>
    <row r="8" spans="1:50" ht="20.25" customHeight="1" x14ac:dyDescent="0.2">
      <c r="A8" s="94" t="str">
        <f>IF(I8&gt;0,1,"")</f>
        <v/>
      </c>
      <c r="B8" s="95" t="str">
        <f t="shared" ref="B8:B43" si="0">IF(D8&gt;0,VLOOKUP(D8,$D$54:$H$140,3,FALSE),"")</f>
        <v/>
      </c>
      <c r="C8" s="100" t="str">
        <f t="shared" ref="C8:C43" si="1">IF(D8&gt;0,VLOOKUP(D8,$D$54:$H$140,4,FALSE),"")</f>
        <v/>
      </c>
      <c r="D8" s="29"/>
      <c r="E8" s="96" t="str">
        <f>IF(D8&gt;0,IF(C8&gt;=Упутство!$L$1,VLOOKUP(D8,D$54:E$127,2,FALSE),"Основа истекла"),"")</f>
        <v/>
      </c>
      <c r="F8" s="30"/>
      <c r="G8" s="30"/>
      <c r="H8" s="39"/>
      <c r="I8" s="69">
        <f t="shared" ref="I8:I24" si="2">ROUND(H8,2)</f>
        <v>0</v>
      </c>
      <c r="J8" s="61"/>
      <c r="K8" s="61"/>
      <c r="L8" s="97">
        <f t="shared" ref="L8:L43" si="3">IF(K8="",0,VLOOKUP(K8,K$44:L$47,2,FALSE))</f>
        <v>0</v>
      </c>
      <c r="M8" s="98">
        <f>IF(H8&gt;0,IF(E8="","Назив ГЈ!",IF(F8="","Број одељења!",IF(G8="","Број чистине!",IF(J8="","Трошак изв.пр.!",IF(J8/I8&lt;L8,J8,ROUND(I8,2)*L8))))),0)</f>
        <v>0</v>
      </c>
      <c r="N8" s="58"/>
      <c r="U8" s="99">
        <f>IF(ISTEXT(M8)=TRUE,1,0)</f>
        <v>0</v>
      </c>
      <c r="AE8" s="94" t="str">
        <f>IF(AL8&gt;0,1,"")</f>
        <v/>
      </c>
      <c r="AF8" s="95" t="str">
        <f t="shared" ref="AF8:AF43" si="4">IF($AH8=0,"",VLOOKUP($AH8,$AH$54:$AJ$152,2,FALSE))</f>
        <v/>
      </c>
      <c r="AG8" s="100" t="str">
        <f>IF($AH8=0,"",IF(VLOOKUP($AH8,$AH$54:$AJ$152,3,FALSE)&gt;=Упутство!$L$1,VLOOKUP($AH8,$AH$54:$AJ$152,3,FALSE),"Истекла"))</f>
        <v/>
      </c>
      <c r="AH8" s="27"/>
      <c r="AI8" s="30"/>
      <c r="AJ8" s="30"/>
      <c r="AK8" s="39"/>
      <c r="AL8" s="69">
        <f t="shared" ref="AL8:AL17" si="5">ROUND(AK8,2)</f>
        <v>0</v>
      </c>
      <c r="AM8" s="61"/>
      <c r="AN8" s="61"/>
      <c r="AO8" s="97">
        <f t="shared" ref="AO8:AO43" si="6">IF(AN8="",0,VLOOKUP(AN8,AN$44:AO$47,2,FALSE))</f>
        <v>0</v>
      </c>
      <c r="AP8" s="98">
        <f>IF(AK8&gt;0,IF(AH8="","Назив ГЈ!",IF(AI8="","Број одељења!",IF(AJ8="","Број чистине!",IF(AM8="","Трошак изв.пр.!",IF(AM8/AL8&lt;AO8,AM8,ROUND(AL8,2)*AO8))))),0)</f>
        <v>0</v>
      </c>
      <c r="AQ8" s="58"/>
      <c r="AX8" s="99">
        <f t="shared" ref="AX8:AX42" si="7">IF(ISTEXT(AP8)=TRUE,1,0)</f>
        <v>0</v>
      </c>
    </row>
    <row r="9" spans="1:50" ht="20.25" customHeight="1" x14ac:dyDescent="0.2">
      <c r="A9" s="101" t="str">
        <f t="shared" ref="A9:A43" si="8">IF(I9&gt;0,A8+1,"")</f>
        <v/>
      </c>
      <c r="B9" s="100" t="str">
        <f t="shared" si="0"/>
        <v/>
      </c>
      <c r="C9" s="100" t="str">
        <f t="shared" si="1"/>
        <v/>
      </c>
      <c r="D9" s="29"/>
      <c r="E9" s="96" t="str">
        <f>IF(D9&gt;0,IF(C9&gt;=Упутство!$L$1,VLOOKUP(D9,D$54:E$127,2,FALSE),"Основа истекла"),"")</f>
        <v/>
      </c>
      <c r="F9" s="30"/>
      <c r="G9" s="30"/>
      <c r="H9" s="39"/>
      <c r="I9" s="69">
        <f>ROUND(H9,2)</f>
        <v>0</v>
      </c>
      <c r="J9" s="61"/>
      <c r="K9" s="61"/>
      <c r="L9" s="97">
        <f t="shared" si="3"/>
        <v>0</v>
      </c>
      <c r="M9" s="98">
        <f>IF(H9&gt;0,IF(H8="","Попуни редом!",IF(E9="","Назив ГЈ!",IF(F9="","Број одељења!",IF(G9="","Број чистине!",IF(J9="","Трошак изв.пр.!",IF(J9/I9&lt;L9,J9,ROUND(I9,2)*L9)))))),0)</f>
        <v>0</v>
      </c>
      <c r="U9" s="99">
        <f t="shared" ref="U9:U43" si="9">IF(ISTEXT(M9)=TRUE,1,0)</f>
        <v>0</v>
      </c>
      <c r="AE9" s="101" t="str">
        <f t="shared" ref="AE9:AE43" si="10">IF(AL9&gt;0,AE8+1,"")</f>
        <v/>
      </c>
      <c r="AF9" s="100" t="str">
        <f t="shared" si="4"/>
        <v/>
      </c>
      <c r="AG9" s="100" t="str">
        <f>IF($AH9=0,"",IF(VLOOKUP($AH9,$AH$54:$AJ$152,3,FALSE)&gt;=Упутство!$L$1,VLOOKUP($AH9,$AH$54:$AJ$152,3,FALSE),"Истекла"))</f>
        <v/>
      </c>
      <c r="AH9" s="27"/>
      <c r="AI9" s="10"/>
      <c r="AJ9" s="10"/>
      <c r="AK9" s="39"/>
      <c r="AL9" s="70">
        <f t="shared" si="5"/>
        <v>0</v>
      </c>
      <c r="AM9" s="62"/>
      <c r="AN9" s="61"/>
      <c r="AO9" s="97">
        <f t="shared" si="6"/>
        <v>0</v>
      </c>
      <c r="AP9" s="98">
        <f>IF(AK9&gt;0,IF(AK8="","Попуни редом!",IF(AH9="","Назив ГЈ!",IF(AI9="","Број одељења!",IF(AJ9="","Број чистине!",IF(AM9="","Трошак изв.пр.!",IF(AM9/AL9&lt;AO9,AM9,ROUND(AL9,2)*AO9)))))),0)</f>
        <v>0</v>
      </c>
      <c r="AX9" s="99">
        <f t="shared" si="7"/>
        <v>0</v>
      </c>
    </row>
    <row r="10" spans="1:50" ht="20.25" customHeight="1" x14ac:dyDescent="0.2">
      <c r="A10" s="101" t="str">
        <f t="shared" si="8"/>
        <v/>
      </c>
      <c r="B10" s="100" t="str">
        <f t="shared" si="0"/>
        <v/>
      </c>
      <c r="C10" s="100" t="str">
        <f t="shared" si="1"/>
        <v/>
      </c>
      <c r="D10" s="4"/>
      <c r="E10" s="96" t="str">
        <f>IF(D10&gt;0,IF(C10&gt;=Упутство!$L$1,VLOOKUP(D10,D$54:E$127,2,FALSE),"Основа истекла"),"")</f>
        <v/>
      </c>
      <c r="F10" s="10"/>
      <c r="G10" s="10"/>
      <c r="H10" s="39"/>
      <c r="I10" s="70">
        <f t="shared" si="2"/>
        <v>0</v>
      </c>
      <c r="J10" s="62"/>
      <c r="K10" s="61"/>
      <c r="L10" s="97">
        <f t="shared" si="3"/>
        <v>0</v>
      </c>
      <c r="M10" s="98">
        <f t="shared" ref="M10:M43" si="11">IF(H10&gt;0,IF(H9="","Попуни редом!",IF(E10="","Назив ГЈ!",IF(F10="","Број одељења!",IF(G10="","Број чистине!",IF(J10="","Трошак изв.пр.!",IF(J10/I10&lt;L10,J10,ROUND(I10,2)*L10)))))),0)</f>
        <v>0</v>
      </c>
      <c r="U10" s="99">
        <f t="shared" si="9"/>
        <v>0</v>
      </c>
      <c r="AE10" s="101" t="str">
        <f t="shared" si="10"/>
        <v/>
      </c>
      <c r="AF10" s="100" t="str">
        <f t="shared" si="4"/>
        <v/>
      </c>
      <c r="AG10" s="100" t="str">
        <f>IF($AH10=0,"",IF(VLOOKUP($AH10,$AH$54:$AJ$152,3,FALSE)&gt;=Упутство!$L$1,VLOOKUP($AH10,$AH$54:$AJ$152,3,FALSE),"Истекла"))</f>
        <v/>
      </c>
      <c r="AH10" s="27"/>
      <c r="AI10" s="10"/>
      <c r="AJ10" s="10"/>
      <c r="AK10" s="39"/>
      <c r="AL10" s="70">
        <f t="shared" si="5"/>
        <v>0</v>
      </c>
      <c r="AM10" s="62"/>
      <c r="AN10" s="61"/>
      <c r="AO10" s="97">
        <f t="shared" si="6"/>
        <v>0</v>
      </c>
      <c r="AP10" s="98">
        <f t="shared" ref="AP10:AP43" si="12">IF(AK10&gt;0,IF(AK9="","Попуни редом!",IF(AH10="","Назив ГЈ!",IF(AI10="","Број одељења!",IF(AJ10="","Број чистине!",IF(AM10="","Трошак изв.пр.!",IF(AM10/AL10&lt;AO10,AM10,ROUND(AL10,2)*AO10)))))),0)</f>
        <v>0</v>
      </c>
      <c r="AX10" s="99">
        <f t="shared" si="7"/>
        <v>0</v>
      </c>
    </row>
    <row r="11" spans="1:50" ht="20.25" customHeight="1" x14ac:dyDescent="0.2">
      <c r="A11" s="101" t="str">
        <f t="shared" si="8"/>
        <v/>
      </c>
      <c r="B11" s="100" t="str">
        <f t="shared" si="0"/>
        <v/>
      </c>
      <c r="C11" s="100" t="str">
        <f t="shared" si="1"/>
        <v/>
      </c>
      <c r="D11" s="4"/>
      <c r="E11" s="96" t="str">
        <f>IF(D11&gt;0,IF(C11&gt;=Упутство!$L$1,VLOOKUP(D11,D$54:E$127,2,FALSE),"Основа истекла"),"")</f>
        <v/>
      </c>
      <c r="F11" s="10"/>
      <c r="G11" s="10"/>
      <c r="H11" s="39"/>
      <c r="I11" s="70">
        <f>ROUND(H11,2)</f>
        <v>0</v>
      </c>
      <c r="J11" s="62"/>
      <c r="K11" s="61"/>
      <c r="L11" s="97">
        <f t="shared" si="3"/>
        <v>0</v>
      </c>
      <c r="M11" s="98">
        <f t="shared" si="11"/>
        <v>0</v>
      </c>
      <c r="U11" s="99">
        <f t="shared" si="9"/>
        <v>0</v>
      </c>
      <c r="AE11" s="101" t="str">
        <f t="shared" si="10"/>
        <v/>
      </c>
      <c r="AF11" s="100" t="str">
        <f t="shared" si="4"/>
        <v/>
      </c>
      <c r="AG11" s="100" t="str">
        <f>IF($AH11=0,"",IF(VLOOKUP($AH11,$AH$54:$AJ$152,3,FALSE)&gt;=Упутство!$L$1,VLOOKUP($AH11,$AH$54:$AJ$152,3,FALSE),"Истекла"))</f>
        <v/>
      </c>
      <c r="AH11" s="27"/>
      <c r="AI11" s="10"/>
      <c r="AJ11" s="10"/>
      <c r="AK11" s="39"/>
      <c r="AL11" s="70">
        <f t="shared" si="5"/>
        <v>0</v>
      </c>
      <c r="AM11" s="62"/>
      <c r="AN11" s="61"/>
      <c r="AO11" s="97">
        <f t="shared" si="6"/>
        <v>0</v>
      </c>
      <c r="AP11" s="98">
        <f t="shared" si="12"/>
        <v>0</v>
      </c>
      <c r="AX11" s="99">
        <f t="shared" si="7"/>
        <v>0</v>
      </c>
    </row>
    <row r="12" spans="1:50" ht="20.25" customHeight="1" x14ac:dyDescent="0.2">
      <c r="A12" s="101" t="str">
        <f t="shared" si="8"/>
        <v/>
      </c>
      <c r="B12" s="100" t="str">
        <f t="shared" si="0"/>
        <v/>
      </c>
      <c r="C12" s="100" t="str">
        <f t="shared" si="1"/>
        <v/>
      </c>
      <c r="D12" s="4"/>
      <c r="E12" s="96" t="str">
        <f>IF(D12&gt;0,IF(C12&gt;=Упутство!$L$1,VLOOKUP(D12,D$54:E$127,2,FALSE),"Основа истекла"),"")</f>
        <v/>
      </c>
      <c r="F12" s="10"/>
      <c r="G12" s="10"/>
      <c r="H12" s="39"/>
      <c r="I12" s="70">
        <f t="shared" si="2"/>
        <v>0</v>
      </c>
      <c r="J12" s="62"/>
      <c r="K12" s="61"/>
      <c r="L12" s="97">
        <f t="shared" si="3"/>
        <v>0</v>
      </c>
      <c r="M12" s="98">
        <f t="shared" si="11"/>
        <v>0</v>
      </c>
      <c r="U12" s="99">
        <f t="shared" si="9"/>
        <v>0</v>
      </c>
      <c r="AE12" s="101" t="str">
        <f t="shared" si="10"/>
        <v/>
      </c>
      <c r="AF12" s="100" t="str">
        <f t="shared" si="4"/>
        <v/>
      </c>
      <c r="AG12" s="100" t="str">
        <f>IF($AH12=0,"",IF(VLOOKUP($AH12,$AH$54:$AJ$152,3,FALSE)&gt;=Упутство!$L$1,VLOOKUP($AH12,$AH$54:$AJ$152,3,FALSE),"Истекла"))</f>
        <v/>
      </c>
      <c r="AH12" s="27"/>
      <c r="AI12" s="10"/>
      <c r="AJ12" s="10"/>
      <c r="AK12" s="40"/>
      <c r="AL12" s="70">
        <f t="shared" si="5"/>
        <v>0</v>
      </c>
      <c r="AM12" s="62"/>
      <c r="AN12" s="61"/>
      <c r="AO12" s="97">
        <f t="shared" si="6"/>
        <v>0</v>
      </c>
      <c r="AP12" s="98">
        <f t="shared" si="12"/>
        <v>0</v>
      </c>
      <c r="AX12" s="99">
        <f t="shared" si="7"/>
        <v>0</v>
      </c>
    </row>
    <row r="13" spans="1:50" ht="20.25" customHeight="1" x14ac:dyDescent="0.2">
      <c r="A13" s="101" t="str">
        <f t="shared" si="8"/>
        <v/>
      </c>
      <c r="B13" s="100" t="str">
        <f t="shared" si="0"/>
        <v/>
      </c>
      <c r="C13" s="100" t="str">
        <f t="shared" si="1"/>
        <v/>
      </c>
      <c r="D13" s="4"/>
      <c r="E13" s="96" t="str">
        <f>IF(D13&gt;0,IF(C13&gt;=Упутство!$L$1,VLOOKUP(D13,D$54:E$127,2,FALSE),"Основа истекла"),"")</f>
        <v/>
      </c>
      <c r="F13" s="10"/>
      <c r="G13" s="10"/>
      <c r="H13" s="39"/>
      <c r="I13" s="70">
        <f t="shared" si="2"/>
        <v>0</v>
      </c>
      <c r="J13" s="62"/>
      <c r="K13" s="61"/>
      <c r="L13" s="97">
        <f t="shared" si="3"/>
        <v>0</v>
      </c>
      <c r="M13" s="98">
        <f t="shared" si="11"/>
        <v>0</v>
      </c>
      <c r="U13" s="99">
        <f t="shared" si="9"/>
        <v>0</v>
      </c>
      <c r="AE13" s="101" t="str">
        <f t="shared" si="10"/>
        <v/>
      </c>
      <c r="AF13" s="100" t="str">
        <f t="shared" si="4"/>
        <v/>
      </c>
      <c r="AG13" s="100" t="str">
        <f>IF($AH13=0,"",IF(VLOOKUP($AH13,$AH$54:$AJ$152,3,FALSE)&gt;=Упутство!$L$1,VLOOKUP($AH13,$AH$54:$AJ$152,3,FALSE),"Истекла"))</f>
        <v/>
      </c>
      <c r="AH13" s="27"/>
      <c r="AI13" s="10"/>
      <c r="AJ13" s="10"/>
      <c r="AK13" s="40"/>
      <c r="AL13" s="70">
        <f t="shared" si="5"/>
        <v>0</v>
      </c>
      <c r="AM13" s="62"/>
      <c r="AN13" s="61"/>
      <c r="AO13" s="97">
        <f t="shared" si="6"/>
        <v>0</v>
      </c>
      <c r="AP13" s="98">
        <f t="shared" si="12"/>
        <v>0</v>
      </c>
      <c r="AX13" s="99">
        <f t="shared" si="7"/>
        <v>0</v>
      </c>
    </row>
    <row r="14" spans="1:50" ht="20.25" customHeight="1" x14ac:dyDescent="0.2">
      <c r="A14" s="101" t="str">
        <f t="shared" si="8"/>
        <v/>
      </c>
      <c r="B14" s="100" t="str">
        <f t="shared" si="0"/>
        <v/>
      </c>
      <c r="C14" s="100" t="str">
        <f t="shared" si="1"/>
        <v/>
      </c>
      <c r="D14" s="4"/>
      <c r="E14" s="96" t="str">
        <f>IF(D14&gt;0,IF(C14&gt;=Упутство!$L$1,VLOOKUP(D14,D$54:E$127,2,FALSE),"Основа истекла"),"")</f>
        <v/>
      </c>
      <c r="F14" s="10"/>
      <c r="G14" s="10"/>
      <c r="H14" s="39"/>
      <c r="I14" s="70">
        <f t="shared" si="2"/>
        <v>0</v>
      </c>
      <c r="J14" s="62"/>
      <c r="K14" s="61"/>
      <c r="L14" s="97">
        <f t="shared" si="3"/>
        <v>0</v>
      </c>
      <c r="M14" s="98">
        <f t="shared" si="11"/>
        <v>0</v>
      </c>
      <c r="U14" s="99">
        <f t="shared" si="9"/>
        <v>0</v>
      </c>
      <c r="AE14" s="101" t="str">
        <f t="shared" si="10"/>
        <v/>
      </c>
      <c r="AF14" s="100" t="str">
        <f t="shared" si="4"/>
        <v/>
      </c>
      <c r="AG14" s="100" t="str">
        <f>IF($AH14=0,"",IF(VLOOKUP($AH14,$AH$54:$AJ$152,3,FALSE)&gt;=Упутство!$L$1,VLOOKUP($AH14,$AH$54:$AJ$152,3,FALSE),"Истекла"))</f>
        <v/>
      </c>
      <c r="AH14" s="27"/>
      <c r="AI14" s="10"/>
      <c r="AJ14" s="10"/>
      <c r="AK14" s="39"/>
      <c r="AL14" s="70">
        <f t="shared" si="5"/>
        <v>0</v>
      </c>
      <c r="AM14" s="62"/>
      <c r="AN14" s="61"/>
      <c r="AO14" s="97">
        <f t="shared" si="6"/>
        <v>0</v>
      </c>
      <c r="AP14" s="98">
        <f t="shared" si="12"/>
        <v>0</v>
      </c>
      <c r="AX14" s="99">
        <f t="shared" si="7"/>
        <v>0</v>
      </c>
    </row>
    <row r="15" spans="1:50" ht="20.25" customHeight="1" x14ac:dyDescent="0.2">
      <c r="A15" s="101" t="str">
        <f t="shared" si="8"/>
        <v/>
      </c>
      <c r="B15" s="100" t="str">
        <f t="shared" si="0"/>
        <v/>
      </c>
      <c r="C15" s="100" t="str">
        <f t="shared" si="1"/>
        <v/>
      </c>
      <c r="D15" s="4"/>
      <c r="E15" s="96" t="str">
        <f>IF(D15&gt;0,IF(C15&gt;=Упутство!$L$1,VLOOKUP(D15,D$54:E$127,2,FALSE),"Основа истекла"),"")</f>
        <v/>
      </c>
      <c r="F15" s="10"/>
      <c r="G15" s="10"/>
      <c r="H15" s="39"/>
      <c r="I15" s="70">
        <f t="shared" si="2"/>
        <v>0</v>
      </c>
      <c r="J15" s="62"/>
      <c r="K15" s="61"/>
      <c r="L15" s="97">
        <f t="shared" si="3"/>
        <v>0</v>
      </c>
      <c r="M15" s="98">
        <f t="shared" si="11"/>
        <v>0</v>
      </c>
      <c r="U15" s="99">
        <f t="shared" si="9"/>
        <v>0</v>
      </c>
      <c r="AE15" s="101" t="str">
        <f t="shared" si="10"/>
        <v/>
      </c>
      <c r="AF15" s="100" t="str">
        <f t="shared" si="4"/>
        <v/>
      </c>
      <c r="AG15" s="100" t="str">
        <f>IF($AH15=0,"",IF(VLOOKUP($AH15,$AH$54:$AJ$152,3,FALSE)&gt;=Упутство!$L$1,VLOOKUP($AH15,$AH$54:$AJ$152,3,FALSE),"Истекла"))</f>
        <v/>
      </c>
      <c r="AH15" s="27"/>
      <c r="AI15" s="10"/>
      <c r="AJ15" s="10"/>
      <c r="AK15" s="39"/>
      <c r="AL15" s="70">
        <f t="shared" si="5"/>
        <v>0</v>
      </c>
      <c r="AM15" s="62"/>
      <c r="AN15" s="61"/>
      <c r="AO15" s="97">
        <f t="shared" si="6"/>
        <v>0</v>
      </c>
      <c r="AP15" s="98">
        <f t="shared" si="12"/>
        <v>0</v>
      </c>
      <c r="AX15" s="99">
        <f t="shared" si="7"/>
        <v>0</v>
      </c>
    </row>
    <row r="16" spans="1:50" ht="20.25" customHeight="1" x14ac:dyDescent="0.2">
      <c r="A16" s="101" t="str">
        <f t="shared" si="8"/>
        <v/>
      </c>
      <c r="B16" s="100" t="str">
        <f t="shared" si="0"/>
        <v/>
      </c>
      <c r="C16" s="100" t="str">
        <f t="shared" si="1"/>
        <v/>
      </c>
      <c r="D16" s="4"/>
      <c r="E16" s="96" t="str">
        <f>IF(D16&gt;0,IF(C16&gt;=Упутство!$L$1,VLOOKUP(D16,D$54:E$127,2,FALSE),"Основа истекла"),"")</f>
        <v/>
      </c>
      <c r="F16" s="10"/>
      <c r="G16" s="10"/>
      <c r="H16" s="39"/>
      <c r="I16" s="70">
        <f t="shared" si="2"/>
        <v>0</v>
      </c>
      <c r="J16" s="62"/>
      <c r="K16" s="61"/>
      <c r="L16" s="97">
        <f t="shared" si="3"/>
        <v>0</v>
      </c>
      <c r="M16" s="98">
        <f t="shared" si="11"/>
        <v>0</v>
      </c>
      <c r="U16" s="99">
        <f t="shared" si="9"/>
        <v>0</v>
      </c>
      <c r="AE16" s="101" t="str">
        <f t="shared" si="10"/>
        <v/>
      </c>
      <c r="AF16" s="100" t="str">
        <f t="shared" si="4"/>
        <v/>
      </c>
      <c r="AG16" s="100" t="str">
        <f>IF($AH16=0,"",IF(VLOOKUP($AH16,$AH$54:$AJ$152,3,FALSE)&gt;=Упутство!$L$1,VLOOKUP($AH16,$AH$54:$AJ$152,3,FALSE),"Истекла"))</f>
        <v/>
      </c>
      <c r="AH16" s="27"/>
      <c r="AI16" s="10"/>
      <c r="AJ16" s="10"/>
      <c r="AK16" s="39"/>
      <c r="AL16" s="70">
        <f t="shared" si="5"/>
        <v>0</v>
      </c>
      <c r="AM16" s="62"/>
      <c r="AN16" s="61"/>
      <c r="AO16" s="97">
        <f t="shared" si="6"/>
        <v>0</v>
      </c>
      <c r="AP16" s="98">
        <f t="shared" si="12"/>
        <v>0</v>
      </c>
      <c r="AX16" s="99">
        <f t="shared" si="7"/>
        <v>0</v>
      </c>
    </row>
    <row r="17" spans="1:50" ht="20.25" customHeight="1" x14ac:dyDescent="0.2">
      <c r="A17" s="101" t="str">
        <f t="shared" si="8"/>
        <v/>
      </c>
      <c r="B17" s="100" t="str">
        <f t="shared" si="0"/>
        <v/>
      </c>
      <c r="C17" s="100" t="str">
        <f t="shared" si="1"/>
        <v/>
      </c>
      <c r="D17" s="4"/>
      <c r="E17" s="96" t="str">
        <f>IF(D17&gt;0,IF(C17&gt;=Упутство!$L$1,VLOOKUP(D17,D$54:E$127,2,FALSE),"Основа истекла"),"")</f>
        <v/>
      </c>
      <c r="F17" s="10"/>
      <c r="G17" s="10"/>
      <c r="H17" s="39"/>
      <c r="I17" s="70">
        <f t="shared" si="2"/>
        <v>0</v>
      </c>
      <c r="J17" s="62"/>
      <c r="K17" s="61"/>
      <c r="L17" s="97">
        <f t="shared" si="3"/>
        <v>0</v>
      </c>
      <c r="M17" s="98">
        <f t="shared" si="11"/>
        <v>0</v>
      </c>
      <c r="U17" s="99">
        <f t="shared" si="9"/>
        <v>0</v>
      </c>
      <c r="AE17" s="101" t="str">
        <f t="shared" si="10"/>
        <v/>
      </c>
      <c r="AF17" s="100" t="str">
        <f t="shared" si="4"/>
        <v/>
      </c>
      <c r="AG17" s="100" t="str">
        <f>IF($AH17=0,"",IF(VLOOKUP($AH17,$AH$54:$AJ$152,3,FALSE)&gt;=Упутство!$L$1,VLOOKUP($AH17,$AH$54:$AJ$152,3,FALSE),"Истекла"))</f>
        <v/>
      </c>
      <c r="AH17" s="27"/>
      <c r="AI17" s="10"/>
      <c r="AJ17" s="10"/>
      <c r="AK17" s="40"/>
      <c r="AL17" s="70">
        <f t="shared" si="5"/>
        <v>0</v>
      </c>
      <c r="AM17" s="62"/>
      <c r="AN17" s="61"/>
      <c r="AO17" s="97">
        <f t="shared" si="6"/>
        <v>0</v>
      </c>
      <c r="AP17" s="98">
        <f t="shared" si="12"/>
        <v>0</v>
      </c>
      <c r="AX17" s="99">
        <f t="shared" si="7"/>
        <v>0</v>
      </c>
    </row>
    <row r="18" spans="1:50" ht="20.25" customHeight="1" x14ac:dyDescent="0.2">
      <c r="A18" s="101" t="str">
        <f t="shared" si="8"/>
        <v/>
      </c>
      <c r="B18" s="100" t="str">
        <f t="shared" si="0"/>
        <v/>
      </c>
      <c r="C18" s="100" t="str">
        <f t="shared" si="1"/>
        <v/>
      </c>
      <c r="D18" s="4"/>
      <c r="E18" s="96" t="str">
        <f>IF(D18&gt;0,IF(C18&gt;=Упутство!$L$1,VLOOKUP(D18,D$54:E$127,2,FALSE),"Основа истекла"),"")</f>
        <v/>
      </c>
      <c r="F18" s="10"/>
      <c r="G18" s="10"/>
      <c r="H18" s="39"/>
      <c r="I18" s="70">
        <f t="shared" si="2"/>
        <v>0</v>
      </c>
      <c r="J18" s="62"/>
      <c r="K18" s="61"/>
      <c r="L18" s="97">
        <f t="shared" si="3"/>
        <v>0</v>
      </c>
      <c r="M18" s="98">
        <f t="shared" si="11"/>
        <v>0</v>
      </c>
      <c r="U18" s="99">
        <f t="shared" si="9"/>
        <v>0</v>
      </c>
      <c r="AE18" s="101" t="str">
        <f t="shared" si="10"/>
        <v/>
      </c>
      <c r="AF18" s="100" t="str">
        <f t="shared" si="4"/>
        <v/>
      </c>
      <c r="AG18" s="100" t="str">
        <f>IF($AH18=0,"",IF(VLOOKUP($AH18,$AH$54:$AJ$152,3,FALSE)&gt;=Упутство!$L$1,VLOOKUP($AH18,$AH$54:$AJ$152,3,FALSE),"Истекла"))</f>
        <v/>
      </c>
      <c r="AH18" s="27"/>
      <c r="AI18" s="10"/>
      <c r="AJ18" s="10"/>
      <c r="AK18" s="40"/>
      <c r="AL18" s="70">
        <f t="shared" ref="AL18:AL43" si="13">ROUND(AK18,2)</f>
        <v>0</v>
      </c>
      <c r="AM18" s="62"/>
      <c r="AN18" s="61"/>
      <c r="AO18" s="97">
        <f t="shared" si="6"/>
        <v>0</v>
      </c>
      <c r="AP18" s="98">
        <f t="shared" si="12"/>
        <v>0</v>
      </c>
      <c r="AX18" s="99">
        <f t="shared" si="7"/>
        <v>0</v>
      </c>
    </row>
    <row r="19" spans="1:50" ht="20.25" customHeight="1" x14ac:dyDescent="0.2">
      <c r="A19" s="101" t="str">
        <f t="shared" si="8"/>
        <v/>
      </c>
      <c r="B19" s="100" t="str">
        <f t="shared" si="0"/>
        <v/>
      </c>
      <c r="C19" s="100" t="str">
        <f t="shared" si="1"/>
        <v/>
      </c>
      <c r="D19" s="4"/>
      <c r="E19" s="96" t="str">
        <f>IF(D19&gt;0,IF(C19&gt;=Упутство!$L$1,VLOOKUP(D19,D$54:E$127,2,FALSE),"Основа истекла"),"")</f>
        <v/>
      </c>
      <c r="F19" s="10"/>
      <c r="G19" s="10"/>
      <c r="H19" s="39"/>
      <c r="I19" s="70">
        <f t="shared" si="2"/>
        <v>0</v>
      </c>
      <c r="J19" s="62"/>
      <c r="K19" s="61"/>
      <c r="L19" s="97">
        <f t="shared" si="3"/>
        <v>0</v>
      </c>
      <c r="M19" s="98">
        <f t="shared" si="11"/>
        <v>0</v>
      </c>
      <c r="U19" s="99">
        <f t="shared" si="9"/>
        <v>0</v>
      </c>
      <c r="AE19" s="101" t="str">
        <f t="shared" si="10"/>
        <v/>
      </c>
      <c r="AF19" s="100" t="str">
        <f t="shared" si="4"/>
        <v/>
      </c>
      <c r="AG19" s="100" t="str">
        <f>IF($AH19=0,"",IF(VLOOKUP($AH19,$AH$54:$AJ$152,3,FALSE)&gt;=Упутство!$L$1,VLOOKUP($AH19,$AH$54:$AJ$152,3,FALSE),"Истекла"))</f>
        <v/>
      </c>
      <c r="AH19" s="27"/>
      <c r="AI19" s="10"/>
      <c r="AJ19" s="10"/>
      <c r="AK19" s="40"/>
      <c r="AL19" s="70">
        <f t="shared" si="13"/>
        <v>0</v>
      </c>
      <c r="AM19" s="62"/>
      <c r="AN19" s="61"/>
      <c r="AO19" s="97">
        <f t="shared" si="6"/>
        <v>0</v>
      </c>
      <c r="AP19" s="98">
        <f t="shared" si="12"/>
        <v>0</v>
      </c>
      <c r="AX19" s="99">
        <f t="shared" si="7"/>
        <v>0</v>
      </c>
    </row>
    <row r="20" spans="1:50" ht="20.25" customHeight="1" x14ac:dyDescent="0.2">
      <c r="A20" s="101" t="str">
        <f t="shared" si="8"/>
        <v/>
      </c>
      <c r="B20" s="100" t="str">
        <f t="shared" si="0"/>
        <v/>
      </c>
      <c r="C20" s="100" t="str">
        <f t="shared" si="1"/>
        <v/>
      </c>
      <c r="D20" s="4"/>
      <c r="E20" s="96" t="str">
        <f>IF(D20&gt;0,IF(C20&gt;=Упутство!$L$1,VLOOKUP(D20,D$54:E$127,2,FALSE),"Основа истекла"),"")</f>
        <v/>
      </c>
      <c r="F20" s="10"/>
      <c r="G20" s="10"/>
      <c r="H20" s="39"/>
      <c r="I20" s="70">
        <f t="shared" si="2"/>
        <v>0</v>
      </c>
      <c r="J20" s="62"/>
      <c r="K20" s="61"/>
      <c r="L20" s="97">
        <f t="shared" si="3"/>
        <v>0</v>
      </c>
      <c r="M20" s="98">
        <f t="shared" si="11"/>
        <v>0</v>
      </c>
      <c r="U20" s="99">
        <f t="shared" si="9"/>
        <v>0</v>
      </c>
      <c r="AE20" s="101" t="str">
        <f t="shared" si="10"/>
        <v/>
      </c>
      <c r="AF20" s="100" t="str">
        <f t="shared" si="4"/>
        <v/>
      </c>
      <c r="AG20" s="100" t="str">
        <f>IF($AH20=0,"",IF(VLOOKUP($AH20,$AH$54:$AJ$152,3,FALSE)&gt;=Упутство!$L$1,VLOOKUP($AH20,$AH$54:$AJ$152,3,FALSE),"Истекла"))</f>
        <v/>
      </c>
      <c r="AH20" s="27"/>
      <c r="AI20" s="10"/>
      <c r="AJ20" s="10"/>
      <c r="AK20" s="40"/>
      <c r="AL20" s="70">
        <f t="shared" si="13"/>
        <v>0</v>
      </c>
      <c r="AM20" s="62"/>
      <c r="AN20" s="61"/>
      <c r="AO20" s="97">
        <f t="shared" si="6"/>
        <v>0</v>
      </c>
      <c r="AP20" s="98">
        <f t="shared" si="12"/>
        <v>0</v>
      </c>
      <c r="AX20" s="99">
        <f t="shared" si="7"/>
        <v>0</v>
      </c>
    </row>
    <row r="21" spans="1:50" ht="20.25" customHeight="1" x14ac:dyDescent="0.2">
      <c r="A21" s="101" t="str">
        <f t="shared" si="8"/>
        <v/>
      </c>
      <c r="B21" s="100" t="str">
        <f t="shared" si="0"/>
        <v/>
      </c>
      <c r="C21" s="100" t="str">
        <f t="shared" si="1"/>
        <v/>
      </c>
      <c r="D21" s="4"/>
      <c r="E21" s="96" t="str">
        <f>IF(D21&gt;0,IF(C21&gt;=Упутство!$L$1,VLOOKUP(D21,D$54:E$127,2,FALSE),"Основа истекла"),"")</f>
        <v/>
      </c>
      <c r="F21" s="10"/>
      <c r="G21" s="10"/>
      <c r="H21" s="39"/>
      <c r="I21" s="70">
        <f t="shared" si="2"/>
        <v>0</v>
      </c>
      <c r="J21" s="62"/>
      <c r="K21" s="61"/>
      <c r="L21" s="97">
        <f t="shared" si="3"/>
        <v>0</v>
      </c>
      <c r="M21" s="98">
        <f t="shared" si="11"/>
        <v>0</v>
      </c>
      <c r="U21" s="99">
        <f t="shared" si="9"/>
        <v>0</v>
      </c>
      <c r="AE21" s="101" t="str">
        <f t="shared" si="10"/>
        <v/>
      </c>
      <c r="AF21" s="100" t="str">
        <f t="shared" si="4"/>
        <v/>
      </c>
      <c r="AG21" s="100" t="str">
        <f>IF($AH21=0,"",IF(VLOOKUP($AH21,$AH$54:$AJ$152,3,FALSE)&gt;=Упутство!$L$1,VLOOKUP($AH21,$AH$54:$AJ$152,3,FALSE),"Истекла"))</f>
        <v/>
      </c>
      <c r="AH21" s="27"/>
      <c r="AI21" s="10"/>
      <c r="AJ21" s="10"/>
      <c r="AK21" s="40"/>
      <c r="AL21" s="70">
        <f t="shared" si="13"/>
        <v>0</v>
      </c>
      <c r="AM21" s="62"/>
      <c r="AN21" s="61"/>
      <c r="AO21" s="97">
        <f t="shared" si="6"/>
        <v>0</v>
      </c>
      <c r="AP21" s="98">
        <f t="shared" si="12"/>
        <v>0</v>
      </c>
      <c r="AX21" s="99">
        <f t="shared" si="7"/>
        <v>0</v>
      </c>
    </row>
    <row r="22" spans="1:50" ht="20.25" customHeight="1" x14ac:dyDescent="0.2">
      <c r="A22" s="101" t="str">
        <f t="shared" si="8"/>
        <v/>
      </c>
      <c r="B22" s="100" t="str">
        <f t="shared" si="0"/>
        <v/>
      </c>
      <c r="C22" s="100" t="str">
        <f t="shared" si="1"/>
        <v/>
      </c>
      <c r="D22" s="4"/>
      <c r="E22" s="96" t="str">
        <f>IF(D22&gt;0,IF(C22&gt;=Упутство!$L$1,VLOOKUP(D22,D$54:E$127,2,FALSE),"Основа истекла"),"")</f>
        <v/>
      </c>
      <c r="F22" s="10"/>
      <c r="G22" s="10"/>
      <c r="H22" s="39"/>
      <c r="I22" s="70">
        <f t="shared" si="2"/>
        <v>0</v>
      </c>
      <c r="J22" s="62"/>
      <c r="K22" s="61"/>
      <c r="L22" s="97">
        <f t="shared" si="3"/>
        <v>0</v>
      </c>
      <c r="M22" s="98">
        <f t="shared" si="11"/>
        <v>0</v>
      </c>
      <c r="U22" s="99">
        <f t="shared" si="9"/>
        <v>0</v>
      </c>
      <c r="AE22" s="101" t="str">
        <f t="shared" si="10"/>
        <v/>
      </c>
      <c r="AF22" s="100" t="str">
        <f t="shared" si="4"/>
        <v/>
      </c>
      <c r="AG22" s="100" t="str">
        <f>IF($AH22=0,"",IF(VLOOKUP($AH22,$AH$54:$AJ$152,3,FALSE)&gt;=Упутство!$L$1,VLOOKUP($AH22,$AH$54:$AJ$152,3,FALSE),"Истекла"))</f>
        <v/>
      </c>
      <c r="AH22" s="27"/>
      <c r="AI22" s="10"/>
      <c r="AJ22" s="10"/>
      <c r="AK22" s="40"/>
      <c r="AL22" s="70">
        <f t="shared" si="13"/>
        <v>0</v>
      </c>
      <c r="AM22" s="62"/>
      <c r="AN22" s="61"/>
      <c r="AO22" s="97">
        <f t="shared" si="6"/>
        <v>0</v>
      </c>
      <c r="AP22" s="98">
        <f t="shared" si="12"/>
        <v>0</v>
      </c>
      <c r="AX22" s="99">
        <f t="shared" si="7"/>
        <v>0</v>
      </c>
    </row>
    <row r="23" spans="1:50" ht="20.25" customHeight="1" x14ac:dyDescent="0.2">
      <c r="A23" s="101" t="str">
        <f t="shared" si="8"/>
        <v/>
      </c>
      <c r="B23" s="100" t="str">
        <f t="shared" si="0"/>
        <v/>
      </c>
      <c r="C23" s="100" t="str">
        <f t="shared" si="1"/>
        <v/>
      </c>
      <c r="D23" s="4"/>
      <c r="E23" s="96" t="str">
        <f>IF(D23&gt;0,IF(C23&gt;=Упутство!$L$1,VLOOKUP(D23,D$54:E$127,2,FALSE),"Основа истекла"),"")</f>
        <v/>
      </c>
      <c r="F23" s="10"/>
      <c r="G23" s="10"/>
      <c r="H23" s="39"/>
      <c r="I23" s="70">
        <f t="shared" si="2"/>
        <v>0</v>
      </c>
      <c r="J23" s="62"/>
      <c r="K23" s="61"/>
      <c r="L23" s="97">
        <f t="shared" si="3"/>
        <v>0</v>
      </c>
      <c r="M23" s="98">
        <f t="shared" si="11"/>
        <v>0</v>
      </c>
      <c r="U23" s="99">
        <f t="shared" si="9"/>
        <v>0</v>
      </c>
      <c r="AE23" s="101" t="str">
        <f t="shared" si="10"/>
        <v/>
      </c>
      <c r="AF23" s="100" t="str">
        <f t="shared" si="4"/>
        <v/>
      </c>
      <c r="AG23" s="100" t="str">
        <f>IF($AH23=0,"",IF(VLOOKUP($AH23,$AH$54:$AJ$152,3,FALSE)&gt;=Упутство!$L$1,VLOOKUP($AH23,$AH$54:$AJ$152,3,FALSE),"Истекла"))</f>
        <v/>
      </c>
      <c r="AH23" s="27"/>
      <c r="AI23" s="10"/>
      <c r="AJ23" s="10"/>
      <c r="AK23" s="40"/>
      <c r="AL23" s="70">
        <f t="shared" si="13"/>
        <v>0</v>
      </c>
      <c r="AM23" s="62"/>
      <c r="AN23" s="61"/>
      <c r="AO23" s="97">
        <f t="shared" si="6"/>
        <v>0</v>
      </c>
      <c r="AP23" s="98">
        <f t="shared" si="12"/>
        <v>0</v>
      </c>
      <c r="AX23" s="99">
        <f t="shared" si="7"/>
        <v>0</v>
      </c>
    </row>
    <row r="24" spans="1:50" ht="20.25" customHeight="1" x14ac:dyDescent="0.2">
      <c r="A24" s="101" t="str">
        <f t="shared" si="8"/>
        <v/>
      </c>
      <c r="B24" s="100" t="str">
        <f t="shared" si="0"/>
        <v/>
      </c>
      <c r="C24" s="100" t="str">
        <f t="shared" si="1"/>
        <v/>
      </c>
      <c r="D24" s="4"/>
      <c r="E24" s="96" t="str">
        <f>IF(D24&gt;0,IF(C24&gt;=Упутство!$L$1,VLOOKUP(D24,D$54:E$127,2,FALSE),"Основа истекла"),"")</f>
        <v/>
      </c>
      <c r="F24" s="10"/>
      <c r="G24" s="10"/>
      <c r="H24" s="39"/>
      <c r="I24" s="70">
        <f t="shared" si="2"/>
        <v>0</v>
      </c>
      <c r="J24" s="62"/>
      <c r="K24" s="61"/>
      <c r="L24" s="97">
        <f t="shared" si="3"/>
        <v>0</v>
      </c>
      <c r="M24" s="98">
        <f t="shared" si="11"/>
        <v>0</v>
      </c>
      <c r="U24" s="99">
        <f t="shared" si="9"/>
        <v>0</v>
      </c>
      <c r="AE24" s="101" t="str">
        <f t="shared" si="10"/>
        <v/>
      </c>
      <c r="AF24" s="100" t="str">
        <f t="shared" si="4"/>
        <v/>
      </c>
      <c r="AG24" s="100" t="str">
        <f>IF($AH24=0,"",IF(VLOOKUP($AH24,$AH$54:$AJ$152,3,FALSE)&gt;=Упутство!$L$1,VLOOKUP($AH24,$AH$54:$AJ$152,3,FALSE),"Истекла"))</f>
        <v/>
      </c>
      <c r="AH24" s="27"/>
      <c r="AI24" s="10"/>
      <c r="AJ24" s="10"/>
      <c r="AK24" s="40"/>
      <c r="AL24" s="70">
        <f t="shared" si="13"/>
        <v>0</v>
      </c>
      <c r="AM24" s="62"/>
      <c r="AN24" s="61"/>
      <c r="AO24" s="97">
        <f t="shared" si="6"/>
        <v>0</v>
      </c>
      <c r="AP24" s="98">
        <f t="shared" si="12"/>
        <v>0</v>
      </c>
      <c r="AX24" s="99">
        <f t="shared" si="7"/>
        <v>0</v>
      </c>
    </row>
    <row r="25" spans="1:50" ht="20.25" customHeight="1" x14ac:dyDescent="0.2">
      <c r="A25" s="101" t="str">
        <f t="shared" si="8"/>
        <v/>
      </c>
      <c r="B25" s="100" t="str">
        <f t="shared" si="0"/>
        <v/>
      </c>
      <c r="C25" s="100" t="str">
        <f t="shared" si="1"/>
        <v/>
      </c>
      <c r="D25" s="4"/>
      <c r="E25" s="96" t="str">
        <f>IF(D25&gt;0,IF(C25&gt;=Упутство!$L$1,VLOOKUP(D25,D$54:E$127,2,FALSE),"Основа истекла"),"")</f>
        <v/>
      </c>
      <c r="F25" s="10"/>
      <c r="G25" s="10"/>
      <c r="H25" s="39"/>
      <c r="I25" s="70">
        <f>ROUND(H25,2)</f>
        <v>0</v>
      </c>
      <c r="J25" s="62"/>
      <c r="K25" s="61"/>
      <c r="L25" s="97">
        <f t="shared" si="3"/>
        <v>0</v>
      </c>
      <c r="M25" s="98">
        <f t="shared" si="11"/>
        <v>0</v>
      </c>
      <c r="U25" s="99">
        <f t="shared" si="9"/>
        <v>0</v>
      </c>
      <c r="AE25" s="101" t="str">
        <f t="shared" si="10"/>
        <v/>
      </c>
      <c r="AF25" s="100" t="str">
        <f t="shared" si="4"/>
        <v/>
      </c>
      <c r="AG25" s="100" t="str">
        <f>IF($AH25=0,"",IF(VLOOKUP($AH25,$AH$54:$AJ$152,3,FALSE)&gt;=Упутство!$L$1,VLOOKUP($AH25,$AH$54:$AJ$152,3,FALSE),"Истекла"))</f>
        <v/>
      </c>
      <c r="AH25" s="27"/>
      <c r="AI25" s="10"/>
      <c r="AJ25" s="10"/>
      <c r="AK25" s="40"/>
      <c r="AL25" s="70">
        <f t="shared" si="13"/>
        <v>0</v>
      </c>
      <c r="AM25" s="62"/>
      <c r="AN25" s="61"/>
      <c r="AO25" s="97">
        <f t="shared" si="6"/>
        <v>0</v>
      </c>
      <c r="AP25" s="98">
        <f t="shared" si="12"/>
        <v>0</v>
      </c>
      <c r="AX25" s="99">
        <f t="shared" si="7"/>
        <v>0</v>
      </c>
    </row>
    <row r="26" spans="1:50" ht="20.25" customHeight="1" x14ac:dyDescent="0.2">
      <c r="A26" s="101" t="str">
        <f t="shared" si="8"/>
        <v/>
      </c>
      <c r="B26" s="100" t="str">
        <f t="shared" si="0"/>
        <v/>
      </c>
      <c r="C26" s="100" t="str">
        <f t="shared" si="1"/>
        <v/>
      </c>
      <c r="D26" s="4"/>
      <c r="E26" s="102" t="str">
        <f>IF(D26&gt;0,IF(C26&gt;=Упутство!$L$1,VLOOKUP(D26,D$54:E$127,2,FALSE),"Основа истекла"),"")</f>
        <v/>
      </c>
      <c r="F26" s="10"/>
      <c r="G26" s="10"/>
      <c r="H26" s="40"/>
      <c r="I26" s="70">
        <f t="shared" ref="I26:I43" si="14">ROUND(H26,2)</f>
        <v>0</v>
      </c>
      <c r="J26" s="62"/>
      <c r="K26" s="61"/>
      <c r="L26" s="97">
        <f t="shared" si="3"/>
        <v>0</v>
      </c>
      <c r="M26" s="98">
        <f t="shared" si="11"/>
        <v>0</v>
      </c>
      <c r="U26" s="99">
        <f t="shared" si="9"/>
        <v>0</v>
      </c>
      <c r="AE26" s="101" t="str">
        <f t="shared" si="10"/>
        <v/>
      </c>
      <c r="AF26" s="100" t="str">
        <f t="shared" si="4"/>
        <v/>
      </c>
      <c r="AG26" s="100" t="str">
        <f>IF($AH26=0,"",IF(VLOOKUP($AH26,$AH$54:$AJ$152,3,FALSE)&gt;=Упутство!$L$1,VLOOKUP($AH26,$AH$54:$AJ$152,3,FALSE),"Истекла"))</f>
        <v/>
      </c>
      <c r="AH26" s="27"/>
      <c r="AI26" s="10"/>
      <c r="AJ26" s="10"/>
      <c r="AK26" s="40"/>
      <c r="AL26" s="70">
        <f t="shared" si="13"/>
        <v>0</v>
      </c>
      <c r="AM26" s="62"/>
      <c r="AN26" s="61"/>
      <c r="AO26" s="97">
        <f t="shared" si="6"/>
        <v>0</v>
      </c>
      <c r="AP26" s="98">
        <f t="shared" si="12"/>
        <v>0</v>
      </c>
      <c r="AX26" s="99">
        <f t="shared" si="7"/>
        <v>0</v>
      </c>
    </row>
    <row r="27" spans="1:50" ht="20.25" customHeight="1" x14ac:dyDescent="0.2">
      <c r="A27" s="101" t="str">
        <f t="shared" si="8"/>
        <v/>
      </c>
      <c r="B27" s="100" t="str">
        <f t="shared" si="0"/>
        <v/>
      </c>
      <c r="C27" s="100" t="str">
        <f t="shared" si="1"/>
        <v/>
      </c>
      <c r="D27" s="4"/>
      <c r="E27" s="102" t="str">
        <f>IF(D27&gt;0,IF(C27&gt;=Упутство!$L$1,VLOOKUP(D27,D$54:E$127,2,FALSE),"Основа истекла"),"")</f>
        <v/>
      </c>
      <c r="F27" s="10"/>
      <c r="G27" s="10"/>
      <c r="H27" s="40"/>
      <c r="I27" s="70">
        <f t="shared" si="14"/>
        <v>0</v>
      </c>
      <c r="J27" s="62"/>
      <c r="K27" s="61"/>
      <c r="L27" s="97">
        <f t="shared" si="3"/>
        <v>0</v>
      </c>
      <c r="M27" s="98">
        <f t="shared" si="11"/>
        <v>0</v>
      </c>
      <c r="U27" s="99">
        <f t="shared" si="9"/>
        <v>0</v>
      </c>
      <c r="AE27" s="101" t="str">
        <f t="shared" si="10"/>
        <v/>
      </c>
      <c r="AF27" s="100" t="str">
        <f t="shared" si="4"/>
        <v/>
      </c>
      <c r="AG27" s="100" t="str">
        <f>IF($AH27=0,"",IF(VLOOKUP($AH27,$AH$54:$AJ$152,3,FALSE)&gt;=Упутство!$L$1,VLOOKUP($AH27,$AH$54:$AJ$152,3,FALSE),"Истекла"))</f>
        <v/>
      </c>
      <c r="AH27" s="27"/>
      <c r="AI27" s="10"/>
      <c r="AJ27" s="10"/>
      <c r="AK27" s="40"/>
      <c r="AL27" s="70">
        <f t="shared" si="13"/>
        <v>0</v>
      </c>
      <c r="AM27" s="62"/>
      <c r="AN27" s="61"/>
      <c r="AO27" s="97">
        <f t="shared" si="6"/>
        <v>0</v>
      </c>
      <c r="AP27" s="98">
        <f t="shared" si="12"/>
        <v>0</v>
      </c>
      <c r="AX27" s="99">
        <f t="shared" si="7"/>
        <v>0</v>
      </c>
    </row>
    <row r="28" spans="1:50" ht="20.25" customHeight="1" x14ac:dyDescent="0.2">
      <c r="A28" s="101" t="str">
        <f t="shared" si="8"/>
        <v/>
      </c>
      <c r="B28" s="100" t="str">
        <f t="shared" si="0"/>
        <v/>
      </c>
      <c r="C28" s="100" t="str">
        <f t="shared" si="1"/>
        <v/>
      </c>
      <c r="D28" s="4"/>
      <c r="E28" s="102" t="str">
        <f>IF(D28&gt;0,IF(C28&gt;=Упутство!$L$1,VLOOKUP(D28,D$54:E$127,2,FALSE),"Основа истекла"),"")</f>
        <v/>
      </c>
      <c r="F28" s="10"/>
      <c r="G28" s="10"/>
      <c r="H28" s="40"/>
      <c r="I28" s="70">
        <f t="shared" si="14"/>
        <v>0</v>
      </c>
      <c r="J28" s="62"/>
      <c r="K28" s="61"/>
      <c r="L28" s="97">
        <f t="shared" si="3"/>
        <v>0</v>
      </c>
      <c r="M28" s="98">
        <f t="shared" si="11"/>
        <v>0</v>
      </c>
      <c r="U28" s="99">
        <f t="shared" si="9"/>
        <v>0</v>
      </c>
      <c r="AE28" s="101" t="str">
        <f t="shared" si="10"/>
        <v/>
      </c>
      <c r="AF28" s="100" t="str">
        <f t="shared" si="4"/>
        <v/>
      </c>
      <c r="AG28" s="100" t="str">
        <f>IF($AH28=0,"",IF(VLOOKUP($AH28,$AH$54:$AJ$152,3,FALSE)&gt;=Упутство!$L$1,VLOOKUP($AH28,$AH$54:$AJ$152,3,FALSE),"Истекла"))</f>
        <v/>
      </c>
      <c r="AH28" s="27"/>
      <c r="AI28" s="10"/>
      <c r="AJ28" s="10"/>
      <c r="AK28" s="40"/>
      <c r="AL28" s="70">
        <f t="shared" si="13"/>
        <v>0</v>
      </c>
      <c r="AM28" s="62"/>
      <c r="AN28" s="61"/>
      <c r="AO28" s="97">
        <f t="shared" si="6"/>
        <v>0</v>
      </c>
      <c r="AP28" s="98">
        <f t="shared" si="12"/>
        <v>0</v>
      </c>
      <c r="AX28" s="99">
        <f t="shared" si="7"/>
        <v>0</v>
      </c>
    </row>
    <row r="29" spans="1:50" ht="20.25" customHeight="1" x14ac:dyDescent="0.2">
      <c r="A29" s="101" t="str">
        <f t="shared" si="8"/>
        <v/>
      </c>
      <c r="B29" s="100" t="str">
        <f t="shared" si="0"/>
        <v/>
      </c>
      <c r="C29" s="100" t="str">
        <f t="shared" si="1"/>
        <v/>
      </c>
      <c r="D29" s="4"/>
      <c r="E29" s="102" t="str">
        <f>IF(D29&gt;0,IF(C29&gt;=Упутство!$L$1,VLOOKUP(D29,D$54:E$127,2,FALSE),"Основа истекла"),"")</f>
        <v/>
      </c>
      <c r="F29" s="10"/>
      <c r="G29" s="10"/>
      <c r="H29" s="40"/>
      <c r="I29" s="70">
        <f t="shared" si="14"/>
        <v>0</v>
      </c>
      <c r="J29" s="62"/>
      <c r="K29" s="61"/>
      <c r="L29" s="97">
        <f t="shared" si="3"/>
        <v>0</v>
      </c>
      <c r="M29" s="98">
        <f t="shared" si="11"/>
        <v>0</v>
      </c>
      <c r="U29" s="99">
        <f t="shared" si="9"/>
        <v>0</v>
      </c>
      <c r="AE29" s="101" t="str">
        <f t="shared" si="10"/>
        <v/>
      </c>
      <c r="AF29" s="100" t="str">
        <f t="shared" si="4"/>
        <v/>
      </c>
      <c r="AG29" s="100" t="str">
        <f>IF($AH29=0,"",IF(VLOOKUP($AH29,$AH$54:$AJ$152,3,FALSE)&gt;=Упутство!$L$1,VLOOKUP($AH29,$AH$54:$AJ$152,3,FALSE),"Истекла"))</f>
        <v/>
      </c>
      <c r="AH29" s="27"/>
      <c r="AI29" s="10"/>
      <c r="AJ29" s="10"/>
      <c r="AK29" s="40"/>
      <c r="AL29" s="70">
        <f t="shared" si="13"/>
        <v>0</v>
      </c>
      <c r="AM29" s="62"/>
      <c r="AN29" s="61"/>
      <c r="AO29" s="97">
        <f t="shared" si="6"/>
        <v>0</v>
      </c>
      <c r="AP29" s="98">
        <f t="shared" si="12"/>
        <v>0</v>
      </c>
      <c r="AX29" s="99">
        <f t="shared" si="7"/>
        <v>0</v>
      </c>
    </row>
    <row r="30" spans="1:50" ht="20.25" customHeight="1" x14ac:dyDescent="0.2">
      <c r="A30" s="101" t="str">
        <f t="shared" si="8"/>
        <v/>
      </c>
      <c r="B30" s="100" t="str">
        <f t="shared" si="0"/>
        <v/>
      </c>
      <c r="C30" s="100" t="str">
        <f t="shared" si="1"/>
        <v/>
      </c>
      <c r="D30" s="4"/>
      <c r="E30" s="102" t="str">
        <f>IF(D30&gt;0,IF(C30&gt;=Упутство!$L$1,VLOOKUP(D30,D$54:E$127,2,FALSE),"Основа истекла"),"")</f>
        <v/>
      </c>
      <c r="F30" s="10"/>
      <c r="G30" s="10"/>
      <c r="H30" s="40"/>
      <c r="I30" s="70">
        <f t="shared" si="14"/>
        <v>0</v>
      </c>
      <c r="J30" s="62"/>
      <c r="K30" s="61"/>
      <c r="L30" s="97">
        <f t="shared" si="3"/>
        <v>0</v>
      </c>
      <c r="M30" s="98">
        <f t="shared" si="11"/>
        <v>0</v>
      </c>
      <c r="U30" s="99">
        <f t="shared" si="9"/>
        <v>0</v>
      </c>
      <c r="AE30" s="101" t="str">
        <f t="shared" si="10"/>
        <v/>
      </c>
      <c r="AF30" s="100" t="str">
        <f t="shared" si="4"/>
        <v/>
      </c>
      <c r="AG30" s="100" t="str">
        <f>IF($AH30=0,"",IF(VLOOKUP($AH30,$AH$54:$AJ$152,3,FALSE)&gt;=Упутство!$L$1,VLOOKUP($AH30,$AH$54:$AJ$152,3,FALSE),"Истекла"))</f>
        <v/>
      </c>
      <c r="AH30" s="27"/>
      <c r="AI30" s="10"/>
      <c r="AJ30" s="10"/>
      <c r="AK30" s="40"/>
      <c r="AL30" s="70">
        <f t="shared" si="13"/>
        <v>0</v>
      </c>
      <c r="AM30" s="62"/>
      <c r="AN30" s="61"/>
      <c r="AO30" s="97">
        <f t="shared" si="6"/>
        <v>0</v>
      </c>
      <c r="AP30" s="98">
        <f t="shared" si="12"/>
        <v>0</v>
      </c>
      <c r="AX30" s="99">
        <f t="shared" si="7"/>
        <v>0</v>
      </c>
    </row>
    <row r="31" spans="1:50" ht="20.25" customHeight="1" x14ac:dyDescent="0.2">
      <c r="A31" s="101" t="str">
        <f t="shared" si="8"/>
        <v/>
      </c>
      <c r="B31" s="100" t="str">
        <f t="shared" si="0"/>
        <v/>
      </c>
      <c r="C31" s="100" t="str">
        <f t="shared" si="1"/>
        <v/>
      </c>
      <c r="D31" s="4"/>
      <c r="E31" s="102" t="str">
        <f>IF(D31&gt;0,IF(C31&gt;=Упутство!$L$1,VLOOKUP(D31,D$54:E$127,2,FALSE),"Основа истекла"),"")</f>
        <v/>
      </c>
      <c r="F31" s="10"/>
      <c r="G31" s="10"/>
      <c r="H31" s="40"/>
      <c r="I31" s="70">
        <f t="shared" si="14"/>
        <v>0</v>
      </c>
      <c r="J31" s="62"/>
      <c r="K31" s="61"/>
      <c r="L31" s="97">
        <f t="shared" si="3"/>
        <v>0</v>
      </c>
      <c r="M31" s="98">
        <f t="shared" si="11"/>
        <v>0</v>
      </c>
      <c r="U31" s="99">
        <f t="shared" si="9"/>
        <v>0</v>
      </c>
      <c r="AE31" s="101" t="str">
        <f t="shared" si="10"/>
        <v/>
      </c>
      <c r="AF31" s="100" t="str">
        <f t="shared" si="4"/>
        <v/>
      </c>
      <c r="AG31" s="100" t="str">
        <f>IF($AH31=0,"",IF(VLOOKUP($AH31,$AH$54:$AJ$152,3,FALSE)&gt;=Упутство!$L$1,VLOOKUP($AH31,$AH$54:$AJ$152,3,FALSE),"Истекла"))</f>
        <v/>
      </c>
      <c r="AH31" s="27"/>
      <c r="AI31" s="10"/>
      <c r="AJ31" s="10"/>
      <c r="AK31" s="40"/>
      <c r="AL31" s="70">
        <f t="shared" si="13"/>
        <v>0</v>
      </c>
      <c r="AM31" s="62"/>
      <c r="AN31" s="61"/>
      <c r="AO31" s="97">
        <f t="shared" si="6"/>
        <v>0</v>
      </c>
      <c r="AP31" s="98">
        <f t="shared" si="12"/>
        <v>0</v>
      </c>
      <c r="AX31" s="99">
        <f t="shared" si="7"/>
        <v>0</v>
      </c>
    </row>
    <row r="32" spans="1:50" ht="20.25" customHeight="1" x14ac:dyDescent="0.2">
      <c r="A32" s="101" t="str">
        <f t="shared" si="8"/>
        <v/>
      </c>
      <c r="B32" s="100" t="str">
        <f t="shared" si="0"/>
        <v/>
      </c>
      <c r="C32" s="100" t="str">
        <f t="shared" si="1"/>
        <v/>
      </c>
      <c r="D32" s="4"/>
      <c r="E32" s="102" t="str">
        <f>IF(D32&gt;0,IF(C32&gt;=Упутство!$L$1,VLOOKUP(D32,D$54:E$127,2,FALSE),"Основа истекла"),"")</f>
        <v/>
      </c>
      <c r="F32" s="10"/>
      <c r="G32" s="10"/>
      <c r="H32" s="40"/>
      <c r="I32" s="70">
        <f t="shared" si="14"/>
        <v>0</v>
      </c>
      <c r="J32" s="62"/>
      <c r="K32" s="61"/>
      <c r="L32" s="97">
        <f t="shared" si="3"/>
        <v>0</v>
      </c>
      <c r="M32" s="98">
        <f t="shared" si="11"/>
        <v>0</v>
      </c>
      <c r="U32" s="99">
        <f t="shared" si="9"/>
        <v>0</v>
      </c>
      <c r="AE32" s="101" t="str">
        <f t="shared" si="10"/>
        <v/>
      </c>
      <c r="AF32" s="100" t="str">
        <f t="shared" si="4"/>
        <v/>
      </c>
      <c r="AG32" s="100" t="str">
        <f>IF($AH32=0,"",IF(VLOOKUP($AH32,$AH$54:$AJ$152,3,FALSE)&gt;=Упутство!$L$1,VLOOKUP($AH32,$AH$54:$AJ$152,3,FALSE),"Истекла"))</f>
        <v/>
      </c>
      <c r="AH32" s="27"/>
      <c r="AI32" s="10"/>
      <c r="AJ32" s="10"/>
      <c r="AK32" s="40"/>
      <c r="AL32" s="70">
        <f t="shared" si="13"/>
        <v>0</v>
      </c>
      <c r="AM32" s="62"/>
      <c r="AN32" s="61"/>
      <c r="AO32" s="97">
        <f t="shared" si="6"/>
        <v>0</v>
      </c>
      <c r="AP32" s="98">
        <f t="shared" si="12"/>
        <v>0</v>
      </c>
      <c r="AX32" s="99">
        <f t="shared" si="7"/>
        <v>0</v>
      </c>
    </row>
    <row r="33" spans="1:50" ht="20.25" customHeight="1" x14ac:dyDescent="0.2">
      <c r="A33" s="101" t="str">
        <f t="shared" si="8"/>
        <v/>
      </c>
      <c r="B33" s="100" t="str">
        <f t="shared" si="0"/>
        <v/>
      </c>
      <c r="C33" s="100" t="str">
        <f t="shared" si="1"/>
        <v/>
      </c>
      <c r="D33" s="4"/>
      <c r="E33" s="102" t="str">
        <f>IF(D33&gt;0,IF(C33&gt;=Упутство!$L$1,VLOOKUP(D33,D$54:E$127,2,FALSE),"Основа истекла"),"")</f>
        <v/>
      </c>
      <c r="F33" s="10"/>
      <c r="G33" s="10"/>
      <c r="H33" s="40"/>
      <c r="I33" s="70">
        <f t="shared" si="14"/>
        <v>0</v>
      </c>
      <c r="J33" s="62"/>
      <c r="K33" s="61"/>
      <c r="L33" s="97">
        <f t="shared" si="3"/>
        <v>0</v>
      </c>
      <c r="M33" s="98">
        <f t="shared" si="11"/>
        <v>0</v>
      </c>
      <c r="U33" s="99">
        <f t="shared" si="9"/>
        <v>0</v>
      </c>
      <c r="AE33" s="101" t="str">
        <f t="shared" si="10"/>
        <v/>
      </c>
      <c r="AF33" s="100" t="str">
        <f t="shared" si="4"/>
        <v/>
      </c>
      <c r="AG33" s="100" t="str">
        <f>IF($AH33=0,"",IF(VLOOKUP($AH33,$AH$54:$AJ$152,3,FALSE)&gt;=Упутство!$L$1,VLOOKUP($AH33,$AH$54:$AJ$152,3,FALSE),"Истекла"))</f>
        <v/>
      </c>
      <c r="AH33" s="27"/>
      <c r="AI33" s="10"/>
      <c r="AJ33" s="10"/>
      <c r="AK33" s="40"/>
      <c r="AL33" s="70">
        <f t="shared" si="13"/>
        <v>0</v>
      </c>
      <c r="AM33" s="62"/>
      <c r="AN33" s="61"/>
      <c r="AO33" s="97">
        <f t="shared" si="6"/>
        <v>0</v>
      </c>
      <c r="AP33" s="98">
        <f t="shared" si="12"/>
        <v>0</v>
      </c>
      <c r="AX33" s="99">
        <f t="shared" si="7"/>
        <v>0</v>
      </c>
    </row>
    <row r="34" spans="1:50" ht="20.25" customHeight="1" x14ac:dyDescent="0.2">
      <c r="A34" s="101" t="str">
        <f t="shared" si="8"/>
        <v/>
      </c>
      <c r="B34" s="100" t="str">
        <f t="shared" si="0"/>
        <v/>
      </c>
      <c r="C34" s="100" t="str">
        <f t="shared" si="1"/>
        <v/>
      </c>
      <c r="D34" s="4"/>
      <c r="E34" s="102" t="str">
        <f>IF(D34&gt;0,IF(C34&gt;=Упутство!$L$1,VLOOKUP(D34,D$54:E$127,2,FALSE),"Основа истекла"),"")</f>
        <v/>
      </c>
      <c r="F34" s="10"/>
      <c r="G34" s="10"/>
      <c r="H34" s="40"/>
      <c r="I34" s="70">
        <f t="shared" si="14"/>
        <v>0</v>
      </c>
      <c r="J34" s="62"/>
      <c r="K34" s="61"/>
      <c r="L34" s="97">
        <f t="shared" si="3"/>
        <v>0</v>
      </c>
      <c r="M34" s="98">
        <f t="shared" si="11"/>
        <v>0</v>
      </c>
      <c r="U34" s="99">
        <f t="shared" si="9"/>
        <v>0</v>
      </c>
      <c r="AE34" s="101" t="str">
        <f t="shared" si="10"/>
        <v/>
      </c>
      <c r="AF34" s="100" t="str">
        <f t="shared" si="4"/>
        <v/>
      </c>
      <c r="AG34" s="100" t="str">
        <f>IF($AH34=0,"",IF(VLOOKUP($AH34,$AH$54:$AJ$152,3,FALSE)&gt;=Упутство!$L$1,VLOOKUP($AH34,$AH$54:$AJ$152,3,FALSE),"Истекла"))</f>
        <v/>
      </c>
      <c r="AH34" s="27"/>
      <c r="AI34" s="10"/>
      <c r="AJ34" s="10"/>
      <c r="AK34" s="40"/>
      <c r="AL34" s="70">
        <f t="shared" si="13"/>
        <v>0</v>
      </c>
      <c r="AM34" s="62"/>
      <c r="AN34" s="61"/>
      <c r="AO34" s="97">
        <f t="shared" si="6"/>
        <v>0</v>
      </c>
      <c r="AP34" s="98">
        <f t="shared" si="12"/>
        <v>0</v>
      </c>
      <c r="AX34" s="99">
        <f t="shared" si="7"/>
        <v>0</v>
      </c>
    </row>
    <row r="35" spans="1:50" ht="20.25" customHeight="1" x14ac:dyDescent="0.2">
      <c r="A35" s="101" t="str">
        <f t="shared" si="8"/>
        <v/>
      </c>
      <c r="B35" s="100" t="str">
        <f t="shared" si="0"/>
        <v/>
      </c>
      <c r="C35" s="100" t="str">
        <f t="shared" si="1"/>
        <v/>
      </c>
      <c r="D35" s="4"/>
      <c r="E35" s="102" t="str">
        <f>IF(D35&gt;0,IF(C35&gt;=Упутство!$L$1,VLOOKUP(D35,D$54:E$127,2,FALSE),"Основа истекла"),"")</f>
        <v/>
      </c>
      <c r="F35" s="10"/>
      <c r="G35" s="10"/>
      <c r="H35" s="40"/>
      <c r="I35" s="70">
        <f t="shared" si="14"/>
        <v>0</v>
      </c>
      <c r="J35" s="62"/>
      <c r="K35" s="61"/>
      <c r="L35" s="97">
        <f t="shared" si="3"/>
        <v>0</v>
      </c>
      <c r="M35" s="98">
        <f t="shared" si="11"/>
        <v>0</v>
      </c>
      <c r="U35" s="99">
        <f t="shared" si="9"/>
        <v>0</v>
      </c>
      <c r="AE35" s="101" t="str">
        <f t="shared" si="10"/>
        <v/>
      </c>
      <c r="AF35" s="100" t="str">
        <f t="shared" si="4"/>
        <v/>
      </c>
      <c r="AG35" s="100" t="str">
        <f>IF($AH35=0,"",IF(VLOOKUP($AH35,$AH$54:$AJ$152,3,FALSE)&gt;=Упутство!$L$1,VLOOKUP($AH35,$AH$54:$AJ$152,3,FALSE),"Истекла"))</f>
        <v/>
      </c>
      <c r="AH35" s="27"/>
      <c r="AI35" s="10"/>
      <c r="AJ35" s="10"/>
      <c r="AK35" s="40"/>
      <c r="AL35" s="70">
        <f t="shared" si="13"/>
        <v>0</v>
      </c>
      <c r="AM35" s="62"/>
      <c r="AN35" s="61"/>
      <c r="AO35" s="97">
        <f t="shared" si="6"/>
        <v>0</v>
      </c>
      <c r="AP35" s="98">
        <f t="shared" si="12"/>
        <v>0</v>
      </c>
      <c r="AX35" s="99">
        <f t="shared" si="7"/>
        <v>0</v>
      </c>
    </row>
    <row r="36" spans="1:50" ht="20.25" customHeight="1" x14ac:dyDescent="0.2">
      <c r="A36" s="101" t="str">
        <f t="shared" si="8"/>
        <v/>
      </c>
      <c r="B36" s="100" t="str">
        <f t="shared" si="0"/>
        <v/>
      </c>
      <c r="C36" s="100" t="str">
        <f t="shared" si="1"/>
        <v/>
      </c>
      <c r="D36" s="4"/>
      <c r="E36" s="102" t="str">
        <f>IF(D36&gt;0,IF(C36&gt;=Упутство!$L$1,VLOOKUP(D36,D$54:E$127,2,FALSE),"Основа истекла"),"")</f>
        <v/>
      </c>
      <c r="F36" s="10"/>
      <c r="G36" s="10"/>
      <c r="H36" s="40"/>
      <c r="I36" s="70">
        <f t="shared" si="14"/>
        <v>0</v>
      </c>
      <c r="J36" s="62"/>
      <c r="K36" s="61"/>
      <c r="L36" s="97">
        <f t="shared" si="3"/>
        <v>0</v>
      </c>
      <c r="M36" s="98">
        <f t="shared" si="11"/>
        <v>0</v>
      </c>
      <c r="U36" s="99">
        <f t="shared" si="9"/>
        <v>0</v>
      </c>
      <c r="AE36" s="101" t="str">
        <f t="shared" si="10"/>
        <v/>
      </c>
      <c r="AF36" s="100" t="str">
        <f t="shared" si="4"/>
        <v/>
      </c>
      <c r="AG36" s="100" t="str">
        <f>IF($AH36=0,"",IF(VLOOKUP($AH36,$AH$54:$AJ$152,3,FALSE)&gt;=Упутство!$L$1,VLOOKUP($AH36,$AH$54:$AJ$152,3,FALSE),"Истекла"))</f>
        <v/>
      </c>
      <c r="AH36" s="27"/>
      <c r="AI36" s="10"/>
      <c r="AJ36" s="10"/>
      <c r="AK36" s="40"/>
      <c r="AL36" s="70">
        <f t="shared" si="13"/>
        <v>0</v>
      </c>
      <c r="AM36" s="62"/>
      <c r="AN36" s="61"/>
      <c r="AO36" s="97">
        <f t="shared" si="6"/>
        <v>0</v>
      </c>
      <c r="AP36" s="98">
        <f t="shared" si="12"/>
        <v>0</v>
      </c>
      <c r="AX36" s="99">
        <f t="shared" si="7"/>
        <v>0</v>
      </c>
    </row>
    <row r="37" spans="1:50" ht="20.25" customHeight="1" x14ac:dyDescent="0.2">
      <c r="A37" s="101" t="str">
        <f t="shared" si="8"/>
        <v/>
      </c>
      <c r="B37" s="100" t="str">
        <f t="shared" si="0"/>
        <v/>
      </c>
      <c r="C37" s="100" t="str">
        <f t="shared" si="1"/>
        <v/>
      </c>
      <c r="D37" s="4"/>
      <c r="E37" s="102" t="str">
        <f>IF(D37&gt;0,IF(C37&gt;=Упутство!$L$1,VLOOKUP(D37,D$54:E$127,2,FALSE),"Основа истекла"),"")</f>
        <v/>
      </c>
      <c r="F37" s="10"/>
      <c r="G37" s="10"/>
      <c r="H37" s="40"/>
      <c r="I37" s="70">
        <f t="shared" si="14"/>
        <v>0</v>
      </c>
      <c r="J37" s="62"/>
      <c r="K37" s="61"/>
      <c r="L37" s="97">
        <f t="shared" si="3"/>
        <v>0</v>
      </c>
      <c r="M37" s="98">
        <f t="shared" si="11"/>
        <v>0</v>
      </c>
      <c r="U37" s="99">
        <f t="shared" si="9"/>
        <v>0</v>
      </c>
      <c r="AE37" s="101" t="str">
        <f t="shared" si="10"/>
        <v/>
      </c>
      <c r="AF37" s="100" t="str">
        <f t="shared" si="4"/>
        <v/>
      </c>
      <c r="AG37" s="100" t="str">
        <f>IF($AH37=0,"",IF(VLOOKUP($AH37,$AH$54:$AJ$152,3,FALSE)&gt;=Упутство!$L$1,VLOOKUP($AH37,$AH$54:$AJ$152,3,FALSE),"Истекла"))</f>
        <v/>
      </c>
      <c r="AH37" s="27"/>
      <c r="AI37" s="10"/>
      <c r="AJ37" s="10"/>
      <c r="AK37" s="40"/>
      <c r="AL37" s="70">
        <f t="shared" si="13"/>
        <v>0</v>
      </c>
      <c r="AM37" s="62"/>
      <c r="AN37" s="61"/>
      <c r="AO37" s="97">
        <f t="shared" si="6"/>
        <v>0</v>
      </c>
      <c r="AP37" s="98">
        <f t="shared" si="12"/>
        <v>0</v>
      </c>
      <c r="AX37" s="99">
        <f t="shared" si="7"/>
        <v>0</v>
      </c>
    </row>
    <row r="38" spans="1:50" ht="20.25" customHeight="1" x14ac:dyDescent="0.2">
      <c r="A38" s="101" t="str">
        <f t="shared" si="8"/>
        <v/>
      </c>
      <c r="B38" s="100" t="str">
        <f t="shared" si="0"/>
        <v/>
      </c>
      <c r="C38" s="100" t="str">
        <f t="shared" si="1"/>
        <v/>
      </c>
      <c r="D38" s="4"/>
      <c r="E38" s="102" t="str">
        <f>IF(D38&gt;0,IF(C38&gt;=Упутство!$L$1,VLOOKUP(D38,D$54:E$127,2,FALSE),"Основа истекла"),"")</f>
        <v/>
      </c>
      <c r="F38" s="10"/>
      <c r="G38" s="10"/>
      <c r="H38" s="40"/>
      <c r="I38" s="70">
        <f t="shared" si="14"/>
        <v>0</v>
      </c>
      <c r="J38" s="62"/>
      <c r="K38" s="61"/>
      <c r="L38" s="97">
        <f t="shared" si="3"/>
        <v>0</v>
      </c>
      <c r="M38" s="98">
        <f t="shared" si="11"/>
        <v>0</v>
      </c>
      <c r="U38" s="99">
        <f t="shared" si="9"/>
        <v>0</v>
      </c>
      <c r="AE38" s="101" t="str">
        <f t="shared" si="10"/>
        <v/>
      </c>
      <c r="AF38" s="100" t="str">
        <f t="shared" si="4"/>
        <v/>
      </c>
      <c r="AG38" s="100" t="str">
        <f>IF($AH38=0,"",IF(VLOOKUP($AH38,$AH$54:$AJ$152,3,FALSE)&gt;=Упутство!$L$1,VLOOKUP($AH38,$AH$54:$AJ$152,3,FALSE),"Истекла"))</f>
        <v/>
      </c>
      <c r="AH38" s="27"/>
      <c r="AI38" s="10"/>
      <c r="AJ38" s="10"/>
      <c r="AK38" s="40"/>
      <c r="AL38" s="70">
        <f t="shared" si="13"/>
        <v>0</v>
      </c>
      <c r="AM38" s="62"/>
      <c r="AN38" s="61"/>
      <c r="AO38" s="97">
        <f t="shared" si="6"/>
        <v>0</v>
      </c>
      <c r="AP38" s="98">
        <f t="shared" si="12"/>
        <v>0</v>
      </c>
      <c r="AX38" s="99">
        <f t="shared" si="7"/>
        <v>0</v>
      </c>
    </row>
    <row r="39" spans="1:50" ht="20.25" customHeight="1" x14ac:dyDescent="0.2">
      <c r="A39" s="101" t="str">
        <f t="shared" si="8"/>
        <v/>
      </c>
      <c r="B39" s="100" t="str">
        <f t="shared" si="0"/>
        <v/>
      </c>
      <c r="C39" s="100" t="str">
        <f t="shared" si="1"/>
        <v/>
      </c>
      <c r="D39" s="4"/>
      <c r="E39" s="102" t="str">
        <f>IF(D39&gt;0,IF(C39&gt;=Упутство!$L$1,VLOOKUP(D39,D$54:E$127,2,FALSE),"Основа истекла"),"")</f>
        <v/>
      </c>
      <c r="F39" s="10"/>
      <c r="G39" s="10"/>
      <c r="H39" s="40"/>
      <c r="I39" s="70">
        <f t="shared" si="14"/>
        <v>0</v>
      </c>
      <c r="J39" s="62"/>
      <c r="K39" s="61"/>
      <c r="L39" s="97">
        <f t="shared" si="3"/>
        <v>0</v>
      </c>
      <c r="M39" s="98">
        <f t="shared" si="11"/>
        <v>0</v>
      </c>
      <c r="U39" s="99">
        <f t="shared" si="9"/>
        <v>0</v>
      </c>
      <c r="AE39" s="101" t="str">
        <f t="shared" si="10"/>
        <v/>
      </c>
      <c r="AF39" s="100" t="str">
        <f t="shared" si="4"/>
        <v/>
      </c>
      <c r="AG39" s="100" t="str">
        <f>IF($AH39=0,"",IF(VLOOKUP($AH39,$AH$54:$AJ$152,3,FALSE)&gt;=Упутство!$L$1,VLOOKUP($AH39,$AH$54:$AJ$152,3,FALSE),"Истекла"))</f>
        <v/>
      </c>
      <c r="AH39" s="27"/>
      <c r="AI39" s="10"/>
      <c r="AJ39" s="10"/>
      <c r="AK39" s="40"/>
      <c r="AL39" s="70">
        <f t="shared" si="13"/>
        <v>0</v>
      </c>
      <c r="AM39" s="62"/>
      <c r="AN39" s="61"/>
      <c r="AO39" s="97">
        <f t="shared" si="6"/>
        <v>0</v>
      </c>
      <c r="AP39" s="98">
        <f t="shared" si="12"/>
        <v>0</v>
      </c>
      <c r="AX39" s="99">
        <f t="shared" si="7"/>
        <v>0</v>
      </c>
    </row>
    <row r="40" spans="1:50" ht="20.25" customHeight="1" x14ac:dyDescent="0.2">
      <c r="A40" s="101" t="str">
        <f t="shared" si="8"/>
        <v/>
      </c>
      <c r="B40" s="100" t="str">
        <f t="shared" si="0"/>
        <v/>
      </c>
      <c r="C40" s="100" t="str">
        <f t="shared" si="1"/>
        <v/>
      </c>
      <c r="D40" s="4"/>
      <c r="E40" s="102" t="str">
        <f>IF(D40&gt;0,IF(C40&gt;=Упутство!$L$1,VLOOKUP(D40,D$54:E$127,2,FALSE),"Основа истекла"),"")</f>
        <v/>
      </c>
      <c r="F40" s="10"/>
      <c r="G40" s="10"/>
      <c r="H40" s="40"/>
      <c r="I40" s="70">
        <f t="shared" si="14"/>
        <v>0</v>
      </c>
      <c r="J40" s="62"/>
      <c r="K40" s="61"/>
      <c r="L40" s="97">
        <f t="shared" si="3"/>
        <v>0</v>
      </c>
      <c r="M40" s="98">
        <f t="shared" si="11"/>
        <v>0</v>
      </c>
      <c r="U40" s="99">
        <f t="shared" si="9"/>
        <v>0</v>
      </c>
      <c r="AE40" s="101" t="str">
        <f t="shared" si="10"/>
        <v/>
      </c>
      <c r="AF40" s="100" t="str">
        <f t="shared" si="4"/>
        <v/>
      </c>
      <c r="AG40" s="100" t="str">
        <f>IF($AH40=0,"",IF(VLOOKUP($AH40,$AH$54:$AJ$152,3,FALSE)&gt;=Упутство!$L$1,VLOOKUP($AH40,$AH$54:$AJ$152,3,FALSE),"Истекла"))</f>
        <v/>
      </c>
      <c r="AH40" s="27"/>
      <c r="AI40" s="10"/>
      <c r="AJ40" s="10"/>
      <c r="AK40" s="40"/>
      <c r="AL40" s="70">
        <f t="shared" si="13"/>
        <v>0</v>
      </c>
      <c r="AM40" s="62"/>
      <c r="AN40" s="61"/>
      <c r="AO40" s="97">
        <f t="shared" si="6"/>
        <v>0</v>
      </c>
      <c r="AP40" s="98">
        <f t="shared" si="12"/>
        <v>0</v>
      </c>
      <c r="AX40" s="99">
        <f t="shared" si="7"/>
        <v>0</v>
      </c>
    </row>
    <row r="41" spans="1:50" ht="20.25" customHeight="1" x14ac:dyDescent="0.2">
      <c r="A41" s="101" t="str">
        <f t="shared" si="8"/>
        <v/>
      </c>
      <c r="B41" s="100" t="str">
        <f t="shared" si="0"/>
        <v/>
      </c>
      <c r="C41" s="100" t="str">
        <f t="shared" si="1"/>
        <v/>
      </c>
      <c r="D41" s="4"/>
      <c r="E41" s="102" t="str">
        <f>IF(D41&gt;0,IF(C41&gt;=Упутство!$L$1,VLOOKUP(D41,D$54:E$127,2,FALSE),"Основа истекла"),"")</f>
        <v/>
      </c>
      <c r="F41" s="10"/>
      <c r="G41" s="10"/>
      <c r="H41" s="40"/>
      <c r="I41" s="70">
        <f t="shared" si="14"/>
        <v>0</v>
      </c>
      <c r="J41" s="62"/>
      <c r="K41" s="61"/>
      <c r="L41" s="97">
        <f t="shared" si="3"/>
        <v>0</v>
      </c>
      <c r="M41" s="98">
        <f t="shared" si="11"/>
        <v>0</v>
      </c>
      <c r="U41" s="99">
        <f t="shared" si="9"/>
        <v>0</v>
      </c>
      <c r="AE41" s="101" t="str">
        <f t="shared" si="10"/>
        <v/>
      </c>
      <c r="AF41" s="100" t="str">
        <f t="shared" si="4"/>
        <v/>
      </c>
      <c r="AG41" s="100" t="str">
        <f>IF($AH41=0,"",IF(VLOOKUP($AH41,$AH$54:$AJ$152,3,FALSE)&gt;=Упутство!$L$1,VLOOKUP($AH41,$AH$54:$AJ$152,3,FALSE),"Истекла"))</f>
        <v/>
      </c>
      <c r="AH41" s="27"/>
      <c r="AI41" s="10"/>
      <c r="AJ41" s="10"/>
      <c r="AK41" s="40"/>
      <c r="AL41" s="70">
        <f t="shared" si="13"/>
        <v>0</v>
      </c>
      <c r="AM41" s="62"/>
      <c r="AN41" s="61"/>
      <c r="AO41" s="97">
        <f t="shared" si="6"/>
        <v>0</v>
      </c>
      <c r="AP41" s="98">
        <f t="shared" si="12"/>
        <v>0</v>
      </c>
      <c r="AX41" s="99">
        <f t="shared" si="7"/>
        <v>0</v>
      </c>
    </row>
    <row r="42" spans="1:50" ht="20.25" customHeight="1" x14ac:dyDescent="0.2">
      <c r="A42" s="101" t="str">
        <f t="shared" si="8"/>
        <v/>
      </c>
      <c r="B42" s="100" t="str">
        <f t="shared" si="0"/>
        <v/>
      </c>
      <c r="C42" s="100" t="str">
        <f t="shared" si="1"/>
        <v/>
      </c>
      <c r="D42" s="4"/>
      <c r="E42" s="102" t="str">
        <f>IF(D42&gt;0,IF(C42&gt;=Упутство!$L$1,VLOOKUP(D42,D$54:E$127,2,FALSE),"Основа истекла"),"")</f>
        <v/>
      </c>
      <c r="F42" s="10"/>
      <c r="G42" s="10"/>
      <c r="H42" s="40"/>
      <c r="I42" s="70">
        <f t="shared" si="14"/>
        <v>0</v>
      </c>
      <c r="J42" s="62"/>
      <c r="K42" s="61"/>
      <c r="L42" s="97">
        <f t="shared" si="3"/>
        <v>0</v>
      </c>
      <c r="M42" s="98">
        <f t="shared" si="11"/>
        <v>0</v>
      </c>
      <c r="U42" s="99">
        <f t="shared" si="9"/>
        <v>0</v>
      </c>
      <c r="AE42" s="101" t="str">
        <f t="shared" si="10"/>
        <v/>
      </c>
      <c r="AF42" s="100" t="str">
        <f t="shared" si="4"/>
        <v/>
      </c>
      <c r="AG42" s="100" t="str">
        <f>IF($AH42=0,"",IF(VLOOKUP($AH42,$AH$54:$AJ$152,3,FALSE)&gt;=Упутство!$L$1,VLOOKUP($AH42,$AH$54:$AJ$152,3,FALSE),"Истекла"))</f>
        <v/>
      </c>
      <c r="AH42" s="27"/>
      <c r="AI42" s="10"/>
      <c r="AJ42" s="10"/>
      <c r="AK42" s="40"/>
      <c r="AL42" s="70">
        <f t="shared" si="13"/>
        <v>0</v>
      </c>
      <c r="AM42" s="62"/>
      <c r="AN42" s="61"/>
      <c r="AO42" s="97">
        <f t="shared" si="6"/>
        <v>0</v>
      </c>
      <c r="AP42" s="98">
        <f t="shared" si="12"/>
        <v>0</v>
      </c>
      <c r="AX42" s="99">
        <f t="shared" si="7"/>
        <v>0</v>
      </c>
    </row>
    <row r="43" spans="1:50" ht="20.25" customHeight="1" thickBot="1" x14ac:dyDescent="0.25">
      <c r="A43" s="101" t="str">
        <f t="shared" si="8"/>
        <v/>
      </c>
      <c r="B43" s="103" t="str">
        <f t="shared" si="0"/>
        <v/>
      </c>
      <c r="C43" s="103" t="str">
        <f t="shared" si="1"/>
        <v/>
      </c>
      <c r="D43" s="7"/>
      <c r="E43" s="102" t="str">
        <f>IF(D43&gt;0,IF(C43&gt;=Упутство!$L$1,VLOOKUP(D43,D$54:E$127,2,FALSE),"Основа истекла"),"")</f>
        <v/>
      </c>
      <c r="F43" s="11"/>
      <c r="G43" s="11"/>
      <c r="H43" s="41"/>
      <c r="I43" s="70">
        <f t="shared" si="14"/>
        <v>0</v>
      </c>
      <c r="J43" s="63"/>
      <c r="K43" s="61"/>
      <c r="L43" s="97">
        <f t="shared" si="3"/>
        <v>0</v>
      </c>
      <c r="M43" s="98">
        <f t="shared" si="11"/>
        <v>0</v>
      </c>
      <c r="U43" s="99">
        <f t="shared" si="9"/>
        <v>0</v>
      </c>
      <c r="AE43" s="101" t="str">
        <f t="shared" si="10"/>
        <v/>
      </c>
      <c r="AF43" s="103" t="str">
        <f t="shared" si="4"/>
        <v/>
      </c>
      <c r="AG43" s="103" t="str">
        <f>IF($AH43=0,"",IF(VLOOKUP($AH43,$AH$54:$AJ$152,3,FALSE)&gt;=Упутство!$L$1,VLOOKUP($AH43,$AH$54:$AJ$152,3,FALSE),"Истекла"))</f>
        <v/>
      </c>
      <c r="AH43" s="27"/>
      <c r="AI43" s="11"/>
      <c r="AJ43" s="11"/>
      <c r="AK43" s="41"/>
      <c r="AL43" s="70">
        <f t="shared" si="13"/>
        <v>0</v>
      </c>
      <c r="AM43" s="63"/>
      <c r="AN43" s="61"/>
      <c r="AO43" s="97">
        <f t="shared" si="6"/>
        <v>0</v>
      </c>
      <c r="AP43" s="98">
        <f t="shared" si="12"/>
        <v>0</v>
      </c>
      <c r="AX43" s="99">
        <f>IF(ISTEXT(AP43)=TRUE,1,0)</f>
        <v>0</v>
      </c>
    </row>
    <row r="44" spans="1:50" ht="20.25" customHeight="1" x14ac:dyDescent="0.2">
      <c r="A44" s="254" t="s">
        <v>536</v>
      </c>
      <c r="B44" s="255"/>
      <c r="C44" s="255"/>
      <c r="D44" s="255"/>
      <c r="E44" s="255"/>
      <c r="F44" s="255"/>
      <c r="G44" s="255"/>
      <c r="H44" s="256"/>
      <c r="I44" s="104">
        <f>SUMIF($K$8:$K$43,$K44,I$8:I$43)</f>
        <v>0</v>
      </c>
      <c r="J44" s="104">
        <f>SUMIF($K$8:$K$43,$K44,J$8:J$43)</f>
        <v>0</v>
      </c>
      <c r="K44" s="105" t="s">
        <v>645</v>
      </c>
      <c r="L44" s="104">
        <v>250000</v>
      </c>
      <c r="M44" s="106">
        <f>SUMIF($K$8:$K$43,$K44,M$8:M$43)</f>
        <v>0</v>
      </c>
      <c r="U44" s="99"/>
      <c r="AE44" s="254" t="s">
        <v>536</v>
      </c>
      <c r="AF44" s="255"/>
      <c r="AG44" s="255"/>
      <c r="AH44" s="255"/>
      <c r="AI44" s="255"/>
      <c r="AJ44" s="255"/>
      <c r="AK44" s="256"/>
      <c r="AL44" s="104">
        <f>SUMIF($AN$8:$AN$43,$AN44,AL$8:AL$43)</f>
        <v>0</v>
      </c>
      <c r="AM44" s="104">
        <f>SUMIF($AN$8:$AN$43,$AN44,AM$8:AM$43)</f>
        <v>0</v>
      </c>
      <c r="AN44" s="105" t="str">
        <f t="shared" ref="AN44:AO47" si="15">K44</f>
        <v>тврди л.</v>
      </c>
      <c r="AO44" s="104">
        <f t="shared" si="15"/>
        <v>250000</v>
      </c>
      <c r="AP44" s="106">
        <f>SUMIF($AN$8:$AN$43,$AN44,AP$8:AP$43)</f>
        <v>0</v>
      </c>
    </row>
    <row r="45" spans="1:50" ht="20.25" customHeight="1" x14ac:dyDescent="0.2">
      <c r="A45" s="266" t="s">
        <v>536</v>
      </c>
      <c r="B45" s="267"/>
      <c r="C45" s="267"/>
      <c r="D45" s="267"/>
      <c r="E45" s="267"/>
      <c r="F45" s="267"/>
      <c r="G45" s="267"/>
      <c r="H45" s="268"/>
      <c r="I45" s="107">
        <f t="shared" ref="I45:J47" si="16">SUMIF($K$8:$K$43,$K45,I$8:I$43)</f>
        <v>0</v>
      </c>
      <c r="J45" s="107">
        <f t="shared" si="16"/>
        <v>0</v>
      </c>
      <c r="K45" s="132" t="s">
        <v>646</v>
      </c>
      <c r="L45" s="107">
        <v>220000</v>
      </c>
      <c r="M45" s="109">
        <f>SUMIF($K$8:$K$43,$K45,M$8:M$43)</f>
        <v>0</v>
      </c>
      <c r="U45" s="99"/>
      <c r="AE45" s="266" t="s">
        <v>536</v>
      </c>
      <c r="AF45" s="267"/>
      <c r="AG45" s="267"/>
      <c r="AH45" s="267"/>
      <c r="AI45" s="267"/>
      <c r="AJ45" s="267"/>
      <c r="AK45" s="268"/>
      <c r="AL45" s="107">
        <f t="shared" ref="AL45:AM47" si="17">SUMIF($AN$8:$AN$43,$AN45,AL$8:AL$43)</f>
        <v>0</v>
      </c>
      <c r="AM45" s="107">
        <f t="shared" si="17"/>
        <v>0</v>
      </c>
      <c r="AN45" s="108" t="str">
        <f t="shared" si="15"/>
        <v>меки л.</v>
      </c>
      <c r="AO45" s="107">
        <f t="shared" si="15"/>
        <v>220000</v>
      </c>
      <c r="AP45" s="109">
        <f>SUMIF($AN$8:$AN$43,$AN45,AP$8:AP$43)</f>
        <v>0</v>
      </c>
    </row>
    <row r="46" spans="1:50" ht="20.25" customHeight="1" x14ac:dyDescent="0.2">
      <c r="A46" s="266" t="s">
        <v>536</v>
      </c>
      <c r="B46" s="267"/>
      <c r="C46" s="267"/>
      <c r="D46" s="267"/>
      <c r="E46" s="267"/>
      <c r="F46" s="267"/>
      <c r="G46" s="267"/>
      <c r="H46" s="268"/>
      <c r="I46" s="107">
        <f t="shared" si="16"/>
        <v>0</v>
      </c>
      <c r="J46" s="107">
        <f t="shared" si="16"/>
        <v>0</v>
      </c>
      <c r="K46" s="132" t="s">
        <v>746</v>
      </c>
      <c r="L46" s="107">
        <v>220000</v>
      </c>
      <c r="M46" s="109">
        <f>SUMIF($K$8:$K$43,$K46,M$8:M$43)</f>
        <v>0</v>
      </c>
      <c r="U46" s="99"/>
      <c r="AE46" s="266" t="s">
        <v>536</v>
      </c>
      <c r="AF46" s="267"/>
      <c r="AG46" s="267"/>
      <c r="AH46" s="267"/>
      <c r="AI46" s="267"/>
      <c r="AJ46" s="267"/>
      <c r="AK46" s="268"/>
      <c r="AL46" s="107">
        <f t="shared" si="17"/>
        <v>0</v>
      </c>
      <c r="AM46" s="107">
        <f t="shared" si="17"/>
        <v>0</v>
      </c>
      <c r="AN46" s="108" t="str">
        <f>K46</f>
        <v>четинари</v>
      </c>
      <c r="AO46" s="107">
        <f>L46</f>
        <v>220000</v>
      </c>
      <c r="AP46" s="109">
        <f>SUMIF($AN$8:$AN$43,$AN46,AP$8:AP$43)</f>
        <v>0</v>
      </c>
    </row>
    <row r="47" spans="1:50" ht="20.25" customHeight="1" thickBot="1" x14ac:dyDescent="0.25">
      <c r="A47" s="272" t="s">
        <v>536</v>
      </c>
      <c r="B47" s="273"/>
      <c r="C47" s="273"/>
      <c r="D47" s="273"/>
      <c r="E47" s="273"/>
      <c r="F47" s="273"/>
      <c r="G47" s="273"/>
      <c r="H47" s="274"/>
      <c r="I47" s="110">
        <f>SUMIF($K$8:$K$43,$K47,I$8:I$43)</f>
        <v>0</v>
      </c>
      <c r="J47" s="110">
        <f t="shared" si="16"/>
        <v>0</v>
      </c>
      <c r="K47" s="111" t="s">
        <v>644</v>
      </c>
      <c r="L47" s="110">
        <v>180000</v>
      </c>
      <c r="M47" s="112">
        <f>SUMIF($K$8:$K$43,$K47,M$8:M$43)</f>
        <v>0</v>
      </c>
      <c r="U47" s="99"/>
      <c r="AE47" s="272" t="s">
        <v>536</v>
      </c>
      <c r="AF47" s="273"/>
      <c r="AG47" s="273"/>
      <c r="AH47" s="273"/>
      <c r="AI47" s="273"/>
      <c r="AJ47" s="273"/>
      <c r="AK47" s="274"/>
      <c r="AL47" s="110">
        <f t="shared" si="17"/>
        <v>0</v>
      </c>
      <c r="AM47" s="110">
        <f t="shared" si="17"/>
        <v>0</v>
      </c>
      <c r="AN47" s="111" t="str">
        <f t="shared" si="15"/>
        <v>багрем</v>
      </c>
      <c r="AO47" s="110">
        <f t="shared" si="15"/>
        <v>180000</v>
      </c>
      <c r="AP47" s="112">
        <f>SUMIF($AN$8:$AN$43,$AN47,AP$8:AP$43)</f>
        <v>0</v>
      </c>
    </row>
    <row r="48" spans="1:50" ht="21" customHeight="1" thickBot="1" x14ac:dyDescent="0.25">
      <c r="A48" s="269" t="s">
        <v>21</v>
      </c>
      <c r="B48" s="270"/>
      <c r="C48" s="270"/>
      <c r="D48" s="270"/>
      <c r="E48" s="270"/>
      <c r="F48" s="270"/>
      <c r="G48" s="270"/>
      <c r="H48" s="271"/>
      <c r="I48" s="113">
        <f>SUM(I8:I43)</f>
        <v>0</v>
      </c>
      <c r="J48" s="113">
        <f>SUM(J44:J47)</f>
        <v>0</v>
      </c>
      <c r="K48" s="114"/>
      <c r="L48" s="115"/>
      <c r="M48" s="116">
        <f>IF(U48&gt;0,"Провери унос!",SUM(M8:M43))</f>
        <v>0</v>
      </c>
      <c r="U48" s="99">
        <f>SUM(U8:U43)</f>
        <v>0</v>
      </c>
      <c r="AE48" s="269" t="s">
        <v>21</v>
      </c>
      <c r="AF48" s="270"/>
      <c r="AG48" s="270"/>
      <c r="AH48" s="270"/>
      <c r="AI48" s="270"/>
      <c r="AJ48" s="270"/>
      <c r="AK48" s="271"/>
      <c r="AL48" s="113">
        <f>SUM(AL8:AL43)</f>
        <v>0</v>
      </c>
      <c r="AM48" s="113">
        <f>SUM(AM44:AM47)</f>
        <v>0</v>
      </c>
      <c r="AN48" s="114"/>
      <c r="AO48" s="115"/>
      <c r="AP48" s="116">
        <f>IF(AX48&gt;0,"Провери унос!",SUM(AP8:AP43))</f>
        <v>0</v>
      </c>
      <c r="AX48" s="99">
        <f>SUM(AX8:AX43)</f>
        <v>0</v>
      </c>
    </row>
    <row r="49" spans="1:42" ht="60" customHeight="1" x14ac:dyDescent="0.2">
      <c r="A49" s="263" t="s">
        <v>648</v>
      </c>
      <c r="B49" s="264"/>
      <c r="C49" s="264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AE49" s="263" t="s">
        <v>648</v>
      </c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</row>
    <row r="50" spans="1:42" ht="18" customHeight="1" x14ac:dyDescent="0.2">
      <c r="A50" s="265">
        <f>Пријава!$C10</f>
        <v>0</v>
      </c>
      <c r="B50" s="265"/>
      <c r="C50" s="265"/>
      <c r="D50" s="265"/>
      <c r="E50" s="265"/>
      <c r="F50" s="257" t="s">
        <v>22</v>
      </c>
      <c r="G50" s="257"/>
      <c r="H50" s="257"/>
      <c r="I50" s="257"/>
      <c r="J50" s="258">
        <f>Пријава!$C14</f>
        <v>0</v>
      </c>
      <c r="K50" s="258"/>
      <c r="L50" s="258"/>
      <c r="M50" s="258"/>
      <c r="AE50" s="265">
        <f>Пријава!$C10</f>
        <v>0</v>
      </c>
      <c r="AF50" s="265"/>
      <c r="AG50" s="265"/>
      <c r="AH50" s="265"/>
      <c r="AI50" s="257" t="s">
        <v>22</v>
      </c>
      <c r="AJ50" s="257"/>
      <c r="AK50" s="257"/>
      <c r="AL50" s="257"/>
      <c r="AM50" s="258">
        <f>Пријава!$C14</f>
        <v>0</v>
      </c>
      <c r="AN50" s="258"/>
      <c r="AO50" s="258"/>
      <c r="AP50" s="258"/>
    </row>
    <row r="51" spans="1:42" ht="18" customHeight="1" x14ac:dyDescent="0.2">
      <c r="A51" s="261">
        <f>Пријава!$A34</f>
        <v>0</v>
      </c>
      <c r="B51" s="261"/>
      <c r="C51" s="261"/>
      <c r="D51" s="261"/>
      <c r="E51" s="261"/>
      <c r="F51" s="257"/>
      <c r="G51" s="257"/>
      <c r="H51" s="257"/>
      <c r="I51" s="257"/>
      <c r="J51" s="259">
        <f>Пријава!$C15</f>
        <v>0</v>
      </c>
      <c r="K51" s="259"/>
      <c r="L51" s="259"/>
      <c r="M51" s="259"/>
      <c r="AE51" s="261">
        <f>Пријава!$A34</f>
        <v>0</v>
      </c>
      <c r="AF51" s="261"/>
      <c r="AG51" s="261"/>
      <c r="AH51" s="261"/>
      <c r="AI51" s="257"/>
      <c r="AJ51" s="257"/>
      <c r="AK51" s="257"/>
      <c r="AL51" s="257"/>
      <c r="AM51" s="259">
        <f>Пријава!$C15</f>
        <v>0</v>
      </c>
      <c r="AN51" s="259"/>
      <c r="AO51" s="259"/>
      <c r="AP51" s="259"/>
    </row>
    <row r="52" spans="1:42" ht="36" customHeight="1" x14ac:dyDescent="0.2">
      <c r="A52" s="262"/>
      <c r="B52" s="262"/>
      <c r="C52" s="262"/>
      <c r="D52" s="262"/>
      <c r="E52" s="262"/>
      <c r="F52" s="257"/>
      <c r="G52" s="257"/>
      <c r="H52" s="257"/>
      <c r="I52" s="257"/>
      <c r="J52" s="260"/>
      <c r="K52" s="260"/>
      <c r="L52" s="260"/>
      <c r="M52" s="260"/>
      <c r="AE52" s="262"/>
      <c r="AF52" s="262"/>
      <c r="AG52" s="262"/>
      <c r="AH52" s="262"/>
      <c r="AI52" s="257"/>
      <c r="AJ52" s="257"/>
      <c r="AK52" s="257"/>
      <c r="AL52" s="257"/>
      <c r="AM52" s="260"/>
      <c r="AN52" s="260"/>
      <c r="AO52" s="260"/>
      <c r="AP52" s="260"/>
    </row>
    <row r="53" spans="1:42" ht="12.75" customHeight="1" x14ac:dyDescent="0.2">
      <c r="D53" s="25" t="s">
        <v>35</v>
      </c>
      <c r="E53" s="25" t="s">
        <v>36</v>
      </c>
      <c r="F53" s="117" t="s">
        <v>552</v>
      </c>
      <c r="G53" s="117" t="s">
        <v>553</v>
      </c>
      <c r="L53" s="58"/>
      <c r="AH53" s="25" t="s">
        <v>557</v>
      </c>
      <c r="AI53" s="117" t="s">
        <v>552</v>
      </c>
      <c r="AJ53" s="88" t="s">
        <v>553</v>
      </c>
      <c r="AO53" s="58"/>
    </row>
    <row r="54" spans="1:42" ht="12.75" customHeight="1" x14ac:dyDescent="0.2">
      <c r="D54" s="25">
        <v>2701</v>
      </c>
      <c r="E54" s="25" t="s">
        <v>37</v>
      </c>
      <c r="F54" s="25">
        <v>2016</v>
      </c>
      <c r="G54" s="25">
        <v>2025</v>
      </c>
      <c r="L54" s="118"/>
      <c r="AH54" s="133" t="s">
        <v>558</v>
      </c>
      <c r="AI54" s="133">
        <v>2001</v>
      </c>
      <c r="AJ54" s="133">
        <v>2010</v>
      </c>
      <c r="AO54" s="118"/>
    </row>
    <row r="55" spans="1:42" ht="12.75" customHeight="1" x14ac:dyDescent="0.2">
      <c r="D55" s="25">
        <v>2702</v>
      </c>
      <c r="E55" s="25" t="s">
        <v>38</v>
      </c>
      <c r="F55" s="25">
        <v>2016</v>
      </c>
      <c r="G55" s="25">
        <v>2025</v>
      </c>
      <c r="L55" s="118"/>
      <c r="AH55" s="133" t="s">
        <v>559</v>
      </c>
      <c r="AI55" s="133">
        <v>2005</v>
      </c>
      <c r="AJ55" s="133">
        <v>2014</v>
      </c>
      <c r="AO55" s="118"/>
    </row>
    <row r="56" spans="1:42" ht="12.75" customHeight="1" x14ac:dyDescent="0.2">
      <c r="D56" s="25">
        <v>2703</v>
      </c>
      <c r="E56" s="25" t="s">
        <v>39</v>
      </c>
      <c r="F56" s="25">
        <v>2016</v>
      </c>
      <c r="G56" s="25">
        <v>2025</v>
      </c>
      <c r="L56" s="118"/>
      <c r="AH56" s="133" t="s">
        <v>560</v>
      </c>
      <c r="AI56" s="133">
        <v>2004</v>
      </c>
      <c r="AJ56" s="133">
        <v>2013</v>
      </c>
      <c r="AO56" s="118"/>
    </row>
    <row r="57" spans="1:42" ht="12.75" customHeight="1" x14ac:dyDescent="0.2">
      <c r="D57" s="25">
        <v>2704</v>
      </c>
      <c r="E57" s="25" t="s">
        <v>40</v>
      </c>
      <c r="F57" s="25">
        <v>2017</v>
      </c>
      <c r="G57" s="25">
        <v>2026</v>
      </c>
      <c r="AH57" s="133" t="s">
        <v>562</v>
      </c>
      <c r="AI57" s="133">
        <v>2004</v>
      </c>
      <c r="AJ57" s="133">
        <v>2013</v>
      </c>
    </row>
    <row r="58" spans="1:42" ht="12.75" customHeight="1" x14ac:dyDescent="0.2">
      <c r="D58" s="25">
        <v>2705</v>
      </c>
      <c r="E58" s="25" t="s">
        <v>41</v>
      </c>
      <c r="F58" s="25">
        <v>2017</v>
      </c>
      <c r="G58" s="25">
        <v>2026</v>
      </c>
      <c r="AH58" s="74" t="s">
        <v>765</v>
      </c>
      <c r="AI58" s="74">
        <v>2020</v>
      </c>
      <c r="AJ58" s="74">
        <v>2029</v>
      </c>
    </row>
    <row r="59" spans="1:42" ht="12.75" customHeight="1" x14ac:dyDescent="0.2">
      <c r="D59" s="25">
        <v>2706</v>
      </c>
      <c r="E59" s="25" t="s">
        <v>42</v>
      </c>
      <c r="F59" s="25">
        <v>2017</v>
      </c>
      <c r="G59" s="25">
        <v>2026</v>
      </c>
      <c r="AH59" s="134" t="s">
        <v>561</v>
      </c>
      <c r="AI59" s="134">
        <v>1989</v>
      </c>
      <c r="AJ59" s="134">
        <v>1998</v>
      </c>
    </row>
    <row r="60" spans="1:42" ht="12.75" customHeight="1" x14ac:dyDescent="0.2">
      <c r="D60" s="25">
        <v>2707</v>
      </c>
      <c r="E60" s="25" t="s">
        <v>43</v>
      </c>
      <c r="F60" s="58">
        <v>2019</v>
      </c>
      <c r="G60" s="25">
        <v>2028</v>
      </c>
      <c r="AH60" s="58" t="s">
        <v>563</v>
      </c>
      <c r="AI60" s="58">
        <v>2022</v>
      </c>
      <c r="AJ60" s="58">
        <v>2031</v>
      </c>
    </row>
    <row r="61" spans="1:42" ht="12.75" customHeight="1" x14ac:dyDescent="0.2">
      <c r="D61" s="25">
        <v>2708</v>
      </c>
      <c r="E61" s="25" t="s">
        <v>44</v>
      </c>
      <c r="F61" s="58">
        <v>2019</v>
      </c>
      <c r="G61" s="25">
        <v>2028</v>
      </c>
      <c r="AH61" s="134" t="s">
        <v>564</v>
      </c>
      <c r="AI61" s="134">
        <v>2005</v>
      </c>
      <c r="AJ61" s="134">
        <v>2014</v>
      </c>
    </row>
    <row r="62" spans="1:42" ht="12.75" customHeight="1" x14ac:dyDescent="0.2">
      <c r="D62" s="25">
        <v>2709</v>
      </c>
      <c r="E62" s="25" t="s">
        <v>45</v>
      </c>
      <c r="F62" s="58">
        <v>2018</v>
      </c>
      <c r="G62" s="25">
        <v>2027</v>
      </c>
      <c r="AH62" s="58" t="s">
        <v>567</v>
      </c>
      <c r="AI62" s="58">
        <v>2019</v>
      </c>
      <c r="AJ62" s="58">
        <v>2028</v>
      </c>
    </row>
    <row r="63" spans="1:42" ht="12.75" customHeight="1" x14ac:dyDescent="0.2">
      <c r="D63" s="25">
        <v>2710</v>
      </c>
      <c r="E63" s="25" t="s">
        <v>46</v>
      </c>
      <c r="F63" s="25">
        <v>2018</v>
      </c>
      <c r="G63" s="25">
        <v>2027</v>
      </c>
      <c r="AH63" s="134" t="s">
        <v>565</v>
      </c>
      <c r="AI63" s="134">
        <v>2005</v>
      </c>
      <c r="AJ63" s="134">
        <v>2014</v>
      </c>
    </row>
    <row r="64" spans="1:42" ht="12.75" customHeight="1" x14ac:dyDescent="0.2">
      <c r="D64" s="25">
        <v>2711</v>
      </c>
      <c r="E64" s="25" t="s">
        <v>47</v>
      </c>
      <c r="F64" s="25">
        <v>2018</v>
      </c>
      <c r="G64" s="25">
        <v>2027</v>
      </c>
      <c r="AH64" s="74" t="s">
        <v>789</v>
      </c>
      <c r="AI64" s="74">
        <v>2025</v>
      </c>
      <c r="AJ64" s="74">
        <v>2034</v>
      </c>
    </row>
    <row r="65" spans="4:36" ht="12.75" customHeight="1" x14ac:dyDescent="0.2">
      <c r="D65" s="25">
        <v>2712</v>
      </c>
      <c r="E65" s="25" t="s">
        <v>48</v>
      </c>
      <c r="F65" s="58">
        <v>2019</v>
      </c>
      <c r="G65" s="25">
        <v>2028</v>
      </c>
      <c r="AH65" s="134" t="s">
        <v>614</v>
      </c>
      <c r="AI65" s="134">
        <v>1997</v>
      </c>
      <c r="AJ65" s="134">
        <v>2006</v>
      </c>
    </row>
    <row r="66" spans="4:36" ht="12.75" customHeight="1" x14ac:dyDescent="0.2">
      <c r="D66" s="58">
        <v>2713</v>
      </c>
      <c r="E66" s="58" t="s">
        <v>49</v>
      </c>
      <c r="F66" s="58">
        <v>2021</v>
      </c>
      <c r="G66" s="58">
        <v>2030</v>
      </c>
      <c r="AH66" s="134" t="s">
        <v>615</v>
      </c>
      <c r="AI66" s="134">
        <v>2006</v>
      </c>
      <c r="AJ66" s="134">
        <v>2015</v>
      </c>
    </row>
    <row r="67" spans="4:36" ht="12.75" customHeight="1" x14ac:dyDescent="0.2">
      <c r="D67" s="58">
        <v>2714</v>
      </c>
      <c r="E67" s="58" t="s">
        <v>549</v>
      </c>
      <c r="F67" s="58">
        <v>2021</v>
      </c>
      <c r="G67" s="58">
        <v>2030</v>
      </c>
      <c r="AH67" s="134" t="s">
        <v>616</v>
      </c>
      <c r="AI67" s="134">
        <v>2002</v>
      </c>
      <c r="AJ67" s="134">
        <v>2011</v>
      </c>
    </row>
    <row r="68" spans="4:36" ht="12.75" customHeight="1" x14ac:dyDescent="0.2">
      <c r="D68" s="25">
        <v>2715</v>
      </c>
      <c r="E68" s="25" t="s">
        <v>50</v>
      </c>
      <c r="F68" s="119">
        <v>2020</v>
      </c>
      <c r="G68" s="25">
        <v>2029</v>
      </c>
      <c r="AH68" s="134" t="s">
        <v>571</v>
      </c>
      <c r="AI68" s="134">
        <v>2007</v>
      </c>
      <c r="AJ68" s="134">
        <v>2016</v>
      </c>
    </row>
    <row r="69" spans="4:36" ht="12.75" customHeight="1" x14ac:dyDescent="0.2">
      <c r="D69" s="58">
        <v>2716</v>
      </c>
      <c r="E69" s="58" t="s">
        <v>51</v>
      </c>
      <c r="F69" s="58">
        <v>2021</v>
      </c>
      <c r="G69" s="58">
        <v>2030</v>
      </c>
      <c r="AH69" s="134" t="s">
        <v>324</v>
      </c>
      <c r="AI69" s="134">
        <v>2003</v>
      </c>
      <c r="AJ69" s="134">
        <v>2012</v>
      </c>
    </row>
    <row r="70" spans="4:36" ht="12.75" customHeight="1" x14ac:dyDescent="0.2">
      <c r="D70" s="25">
        <v>2717</v>
      </c>
      <c r="E70" s="25" t="s">
        <v>550</v>
      </c>
      <c r="F70" s="58">
        <v>2020</v>
      </c>
      <c r="G70" s="25">
        <v>2029</v>
      </c>
      <c r="AH70" s="134" t="s">
        <v>572</v>
      </c>
      <c r="AI70" s="134">
        <v>1998</v>
      </c>
      <c r="AJ70" s="134">
        <v>2007</v>
      </c>
    </row>
    <row r="71" spans="4:36" ht="12.75" customHeight="1" x14ac:dyDescent="0.2">
      <c r="D71" s="58">
        <v>2718</v>
      </c>
      <c r="E71" s="58" t="s">
        <v>52</v>
      </c>
      <c r="F71" s="58">
        <v>2021</v>
      </c>
      <c r="G71" s="58">
        <v>2030</v>
      </c>
      <c r="AH71" s="134" t="s">
        <v>197</v>
      </c>
      <c r="AI71" s="134">
        <v>1998</v>
      </c>
      <c r="AJ71" s="134">
        <v>2007</v>
      </c>
    </row>
    <row r="72" spans="4:36" ht="12.75" customHeight="1" x14ac:dyDescent="0.2">
      <c r="D72" s="25">
        <v>2719</v>
      </c>
      <c r="E72" s="58" t="s">
        <v>775</v>
      </c>
      <c r="F72" s="25">
        <v>2023</v>
      </c>
      <c r="G72" s="25">
        <v>2032</v>
      </c>
      <c r="AH72" s="58" t="s">
        <v>790</v>
      </c>
      <c r="AI72" s="58">
        <v>2018</v>
      </c>
      <c r="AJ72" s="58">
        <v>2027</v>
      </c>
    </row>
    <row r="73" spans="4:36" ht="12.75" customHeight="1" x14ac:dyDescent="0.2">
      <c r="D73" s="58">
        <v>2720</v>
      </c>
      <c r="E73" s="58" t="s">
        <v>53</v>
      </c>
      <c r="F73" s="58">
        <v>2022</v>
      </c>
      <c r="G73" s="58">
        <v>2031</v>
      </c>
      <c r="AH73" s="74" t="s">
        <v>777</v>
      </c>
      <c r="AI73" s="74">
        <v>2024</v>
      </c>
      <c r="AJ73" s="74">
        <v>2033</v>
      </c>
    </row>
    <row r="74" spans="4:36" ht="12.75" customHeight="1" x14ac:dyDescent="0.2">
      <c r="D74" s="25">
        <v>2721</v>
      </c>
      <c r="E74" s="25" t="s">
        <v>54</v>
      </c>
      <c r="F74" s="25">
        <v>2023</v>
      </c>
      <c r="G74" s="25">
        <v>2032</v>
      </c>
      <c r="AH74" s="134" t="s">
        <v>573</v>
      </c>
      <c r="AI74" s="134">
        <v>2005</v>
      </c>
      <c r="AJ74" s="134">
        <v>2014</v>
      </c>
    </row>
    <row r="75" spans="4:36" ht="12.75" customHeight="1" x14ac:dyDescent="0.2">
      <c r="D75" s="58">
        <v>2722</v>
      </c>
      <c r="E75" s="58" t="s">
        <v>55</v>
      </c>
      <c r="F75" s="58">
        <v>2022</v>
      </c>
      <c r="G75" s="58">
        <v>2031</v>
      </c>
      <c r="AH75" s="74" t="s">
        <v>791</v>
      </c>
      <c r="AI75" s="74">
        <v>2025</v>
      </c>
      <c r="AJ75" s="74">
        <v>2034</v>
      </c>
    </row>
    <row r="76" spans="4:36" ht="12.75" customHeight="1" x14ac:dyDescent="0.2">
      <c r="D76" s="58">
        <v>2723</v>
      </c>
      <c r="E76" s="58" t="s">
        <v>56</v>
      </c>
      <c r="F76" s="58">
        <v>2022</v>
      </c>
      <c r="G76" s="58">
        <v>2031</v>
      </c>
      <c r="AH76" s="134" t="s">
        <v>191</v>
      </c>
      <c r="AI76" s="134">
        <v>1996</v>
      </c>
      <c r="AJ76" s="134">
        <v>2005</v>
      </c>
    </row>
    <row r="77" spans="4:36" ht="12.75" customHeight="1" x14ac:dyDescent="0.2">
      <c r="D77" s="25">
        <v>2724</v>
      </c>
      <c r="E77" s="25" t="s">
        <v>57</v>
      </c>
      <c r="F77" s="25">
        <v>2023</v>
      </c>
      <c r="G77" s="25">
        <v>2032</v>
      </c>
      <c r="AH77" s="134" t="s">
        <v>568</v>
      </c>
      <c r="AI77" s="134">
        <v>1996</v>
      </c>
      <c r="AJ77" s="134">
        <v>2005</v>
      </c>
    </row>
    <row r="78" spans="4:36" ht="12.75" customHeight="1" x14ac:dyDescent="0.2">
      <c r="D78" s="25">
        <v>2725</v>
      </c>
      <c r="E78" s="25" t="s">
        <v>526</v>
      </c>
      <c r="F78" s="25">
        <v>2016</v>
      </c>
      <c r="G78" s="25">
        <v>2025</v>
      </c>
      <c r="AH78" s="58" t="s">
        <v>569</v>
      </c>
      <c r="AI78" s="58">
        <v>2018</v>
      </c>
      <c r="AJ78" s="58">
        <v>2027</v>
      </c>
    </row>
    <row r="79" spans="4:36" ht="12.75" customHeight="1" x14ac:dyDescent="0.2">
      <c r="D79" s="25">
        <v>2801</v>
      </c>
      <c r="E79" s="58" t="s">
        <v>772</v>
      </c>
      <c r="F79" s="25">
        <v>2023</v>
      </c>
      <c r="G79" s="25">
        <v>2032</v>
      </c>
      <c r="AH79" s="74" t="s">
        <v>766</v>
      </c>
      <c r="AI79" s="74">
        <v>2020</v>
      </c>
      <c r="AJ79" s="74">
        <v>2029</v>
      </c>
    </row>
    <row r="80" spans="4:36" ht="12.75" customHeight="1" x14ac:dyDescent="0.2">
      <c r="D80" s="58">
        <v>2802</v>
      </c>
      <c r="E80" s="58" t="s">
        <v>58</v>
      </c>
      <c r="F80" s="58">
        <v>2022</v>
      </c>
      <c r="G80" s="58">
        <v>2031</v>
      </c>
      <c r="AH80" s="134" t="s">
        <v>120</v>
      </c>
      <c r="AI80" s="134">
        <v>1998</v>
      </c>
      <c r="AJ80" s="134">
        <v>2007</v>
      </c>
    </row>
    <row r="81" spans="4:36" ht="12.75" customHeight="1" x14ac:dyDescent="0.2">
      <c r="D81" s="25">
        <v>2803</v>
      </c>
      <c r="E81" s="25" t="s">
        <v>59</v>
      </c>
      <c r="F81" s="58">
        <v>2020</v>
      </c>
      <c r="G81" s="25">
        <v>2029</v>
      </c>
      <c r="AH81" s="134" t="s">
        <v>619</v>
      </c>
      <c r="AI81" s="134">
        <v>2000</v>
      </c>
      <c r="AJ81" s="134">
        <v>2009</v>
      </c>
    </row>
    <row r="82" spans="4:36" ht="12.75" customHeight="1" x14ac:dyDescent="0.2">
      <c r="D82" s="25">
        <v>2804</v>
      </c>
      <c r="E82" s="58" t="s">
        <v>783</v>
      </c>
      <c r="F82" s="25">
        <v>2024</v>
      </c>
      <c r="G82" s="25">
        <v>2033</v>
      </c>
      <c r="AH82" s="58" t="s">
        <v>617</v>
      </c>
      <c r="AI82" s="58">
        <v>2018</v>
      </c>
      <c r="AJ82" s="58">
        <v>2027</v>
      </c>
    </row>
    <row r="83" spans="4:36" ht="12.75" customHeight="1" x14ac:dyDescent="0.2">
      <c r="D83" s="25">
        <v>2805</v>
      </c>
      <c r="E83" s="74" t="s">
        <v>782</v>
      </c>
      <c r="F83" s="25">
        <v>2025</v>
      </c>
      <c r="G83" s="25">
        <v>2034</v>
      </c>
      <c r="AH83" s="74" t="s">
        <v>767</v>
      </c>
      <c r="AI83" s="74">
        <v>2021</v>
      </c>
      <c r="AJ83" s="74">
        <v>2030</v>
      </c>
    </row>
    <row r="84" spans="4:36" ht="12.75" customHeight="1" x14ac:dyDescent="0.2">
      <c r="D84" s="25">
        <v>2806</v>
      </c>
      <c r="E84" s="25" t="s">
        <v>60</v>
      </c>
      <c r="F84" s="25">
        <v>2017</v>
      </c>
      <c r="G84" s="25">
        <v>2026</v>
      </c>
      <c r="AH84" s="134" t="s">
        <v>618</v>
      </c>
      <c r="AI84" s="134">
        <v>1997</v>
      </c>
      <c r="AJ84" s="134">
        <v>2006</v>
      </c>
    </row>
    <row r="85" spans="4:36" ht="12.75" customHeight="1" x14ac:dyDescent="0.2">
      <c r="D85" s="25">
        <v>2811</v>
      </c>
      <c r="E85" s="25" t="s">
        <v>61</v>
      </c>
      <c r="F85" s="25">
        <v>2016</v>
      </c>
      <c r="G85" s="25">
        <v>2025</v>
      </c>
      <c r="AH85" s="134" t="s">
        <v>576</v>
      </c>
      <c r="AI85" s="134">
        <v>2001</v>
      </c>
      <c r="AJ85" s="134">
        <v>2010</v>
      </c>
    </row>
    <row r="86" spans="4:36" ht="12.75" customHeight="1" x14ac:dyDescent="0.2">
      <c r="D86" s="58">
        <v>2812</v>
      </c>
      <c r="E86" s="58" t="s">
        <v>62</v>
      </c>
      <c r="F86" s="58">
        <v>2021</v>
      </c>
      <c r="G86" s="58">
        <v>2030</v>
      </c>
      <c r="AH86" s="58" t="s">
        <v>575</v>
      </c>
      <c r="AI86" s="58">
        <v>2019</v>
      </c>
      <c r="AJ86" s="58">
        <v>2028</v>
      </c>
    </row>
    <row r="87" spans="4:36" ht="12.75" customHeight="1" x14ac:dyDescent="0.2">
      <c r="D87" s="25">
        <v>2814</v>
      </c>
      <c r="E87" s="25" t="s">
        <v>630</v>
      </c>
      <c r="F87" s="25">
        <v>2018</v>
      </c>
      <c r="G87" s="25">
        <v>2027</v>
      </c>
      <c r="AH87" s="134" t="s">
        <v>577</v>
      </c>
      <c r="AI87" s="134">
        <v>2005</v>
      </c>
      <c r="AJ87" s="134">
        <v>2014</v>
      </c>
    </row>
    <row r="88" spans="4:36" ht="12.75" customHeight="1" x14ac:dyDescent="0.2">
      <c r="D88" s="25">
        <v>2815</v>
      </c>
      <c r="E88" s="25" t="s">
        <v>629</v>
      </c>
      <c r="F88" s="25">
        <v>2018</v>
      </c>
      <c r="G88" s="25">
        <v>2027</v>
      </c>
      <c r="AH88" s="134" t="s">
        <v>578</v>
      </c>
      <c r="AI88" s="134">
        <v>2005</v>
      </c>
      <c r="AJ88" s="134">
        <v>2014</v>
      </c>
    </row>
    <row r="89" spans="4:36" ht="12.75" customHeight="1" x14ac:dyDescent="0.2">
      <c r="D89" s="25">
        <v>2816</v>
      </c>
      <c r="E89" s="25" t="s">
        <v>632</v>
      </c>
      <c r="F89" s="25">
        <v>2018</v>
      </c>
      <c r="G89" s="25">
        <v>2027</v>
      </c>
      <c r="AH89" s="74" t="s">
        <v>768</v>
      </c>
      <c r="AI89" s="74">
        <v>2023</v>
      </c>
      <c r="AJ89" s="74">
        <v>2032</v>
      </c>
    </row>
    <row r="90" spans="4:36" ht="12.75" customHeight="1" x14ac:dyDescent="0.2">
      <c r="D90" s="25">
        <v>2817</v>
      </c>
      <c r="E90" s="25" t="s">
        <v>633</v>
      </c>
      <c r="F90" s="25">
        <v>2018</v>
      </c>
      <c r="G90" s="25">
        <v>2027</v>
      </c>
      <c r="AH90" s="134" t="s">
        <v>579</v>
      </c>
      <c r="AI90" s="134">
        <v>2000</v>
      </c>
      <c r="AJ90" s="134">
        <v>2009</v>
      </c>
    </row>
    <row r="91" spans="4:36" ht="12.75" customHeight="1" x14ac:dyDescent="0.2">
      <c r="D91" s="25">
        <v>2818</v>
      </c>
      <c r="E91" s="25" t="s">
        <v>631</v>
      </c>
      <c r="F91" s="25">
        <v>2018</v>
      </c>
      <c r="G91" s="25">
        <v>2027</v>
      </c>
      <c r="AH91" s="134" t="s">
        <v>580</v>
      </c>
      <c r="AI91" s="134">
        <v>2005</v>
      </c>
      <c r="AJ91" s="134">
        <v>2014</v>
      </c>
    </row>
    <row r="92" spans="4:36" ht="12.75" customHeight="1" x14ac:dyDescent="0.2">
      <c r="D92" s="25">
        <v>2819</v>
      </c>
      <c r="E92" s="25" t="s">
        <v>634</v>
      </c>
      <c r="F92" s="25">
        <v>2018</v>
      </c>
      <c r="G92" s="25">
        <v>2027</v>
      </c>
      <c r="AH92" s="25" t="s">
        <v>581</v>
      </c>
      <c r="AI92" s="25">
        <v>2016</v>
      </c>
      <c r="AJ92" s="25">
        <v>2025</v>
      </c>
    </row>
    <row r="93" spans="4:36" ht="12.75" customHeight="1" x14ac:dyDescent="0.2">
      <c r="D93" s="25">
        <v>2901</v>
      </c>
      <c r="E93" s="25" t="s">
        <v>63</v>
      </c>
      <c r="F93" s="58">
        <v>2020</v>
      </c>
      <c r="G93" s="25">
        <v>2029</v>
      </c>
      <c r="AH93" s="74" t="s">
        <v>778</v>
      </c>
      <c r="AI93" s="74">
        <v>2024</v>
      </c>
      <c r="AJ93" s="74">
        <v>2033</v>
      </c>
    </row>
    <row r="94" spans="4:36" ht="12.75" customHeight="1" x14ac:dyDescent="0.2">
      <c r="D94" s="25">
        <v>2902</v>
      </c>
      <c r="E94" s="25" t="s">
        <v>64</v>
      </c>
      <c r="F94" s="58">
        <v>2019</v>
      </c>
      <c r="G94" s="25">
        <v>2028</v>
      </c>
      <c r="AH94" s="134" t="s">
        <v>582</v>
      </c>
      <c r="AI94" s="134">
        <v>1998</v>
      </c>
      <c r="AJ94" s="134">
        <v>2007</v>
      </c>
    </row>
    <row r="95" spans="4:36" ht="12.75" customHeight="1" x14ac:dyDescent="0.2">
      <c r="D95" s="25">
        <v>2903</v>
      </c>
      <c r="E95" s="74" t="s">
        <v>784</v>
      </c>
      <c r="F95" s="25">
        <v>2025</v>
      </c>
      <c r="G95" s="25">
        <v>2034</v>
      </c>
      <c r="AH95" s="58" t="s">
        <v>635</v>
      </c>
      <c r="AI95" s="58">
        <v>2019</v>
      </c>
      <c r="AJ95" s="58">
        <v>2028</v>
      </c>
    </row>
    <row r="96" spans="4:36" ht="12.75" customHeight="1" x14ac:dyDescent="0.2">
      <c r="D96" s="25">
        <v>2904</v>
      </c>
      <c r="E96" s="58" t="s">
        <v>773</v>
      </c>
      <c r="F96" s="25">
        <v>2023</v>
      </c>
      <c r="G96" s="25">
        <v>2032</v>
      </c>
      <c r="AH96" s="74" t="s">
        <v>792</v>
      </c>
      <c r="AI96" s="74">
        <v>2025</v>
      </c>
      <c r="AJ96" s="74">
        <v>2034</v>
      </c>
    </row>
    <row r="97" spans="4:36" ht="12.75" customHeight="1" x14ac:dyDescent="0.2">
      <c r="D97" s="25">
        <v>2905</v>
      </c>
      <c r="E97" s="25" t="s">
        <v>527</v>
      </c>
      <c r="F97" s="25">
        <v>2016</v>
      </c>
      <c r="G97" s="25">
        <v>2025</v>
      </c>
      <c r="AH97" s="58" t="s">
        <v>422</v>
      </c>
      <c r="AI97" s="58">
        <v>2021</v>
      </c>
      <c r="AJ97" s="58">
        <v>2030</v>
      </c>
    </row>
    <row r="98" spans="4:36" ht="12.75" customHeight="1" x14ac:dyDescent="0.2">
      <c r="D98" s="58">
        <v>2906</v>
      </c>
      <c r="E98" s="58" t="s">
        <v>551</v>
      </c>
      <c r="F98" s="58">
        <v>2021</v>
      </c>
      <c r="G98" s="58">
        <v>2030</v>
      </c>
      <c r="AH98" s="58" t="s">
        <v>745</v>
      </c>
      <c r="AI98" s="25">
        <v>2021</v>
      </c>
      <c r="AJ98" s="25">
        <v>2030</v>
      </c>
    </row>
    <row r="99" spans="4:36" ht="12.75" customHeight="1" x14ac:dyDescent="0.2">
      <c r="D99" s="58">
        <v>2907</v>
      </c>
      <c r="E99" s="58" t="s">
        <v>65</v>
      </c>
      <c r="F99" s="58">
        <v>2022</v>
      </c>
      <c r="G99" s="58">
        <v>2031</v>
      </c>
      <c r="AH99" s="74" t="s">
        <v>793</v>
      </c>
      <c r="AI99" s="74">
        <v>2025</v>
      </c>
      <c r="AJ99" s="74">
        <v>2034</v>
      </c>
    </row>
    <row r="100" spans="4:36" ht="12.75" customHeight="1" x14ac:dyDescent="0.2">
      <c r="D100" s="25">
        <v>2908</v>
      </c>
      <c r="E100" s="25" t="s">
        <v>66</v>
      </c>
      <c r="F100" s="25">
        <v>2017</v>
      </c>
      <c r="G100" s="25">
        <v>2026</v>
      </c>
      <c r="AH100" s="58" t="s">
        <v>794</v>
      </c>
      <c r="AI100" s="58">
        <v>2022</v>
      </c>
      <c r="AJ100" s="58">
        <v>2031</v>
      </c>
    </row>
    <row r="101" spans="4:36" ht="12.75" customHeight="1" x14ac:dyDescent="0.2">
      <c r="D101" s="25">
        <v>2909</v>
      </c>
      <c r="E101" s="58" t="s">
        <v>785</v>
      </c>
      <c r="F101" s="25">
        <v>2024</v>
      </c>
      <c r="G101" s="25">
        <v>2033</v>
      </c>
      <c r="AH101" s="134" t="s">
        <v>380</v>
      </c>
      <c r="AI101" s="134">
        <v>2002</v>
      </c>
      <c r="AJ101" s="134">
        <v>2011</v>
      </c>
    </row>
    <row r="102" spans="4:36" ht="12.75" customHeight="1" x14ac:dyDescent="0.2">
      <c r="D102" s="25">
        <v>2910</v>
      </c>
      <c r="E102" s="58" t="s">
        <v>548</v>
      </c>
      <c r="F102" s="58">
        <v>2018</v>
      </c>
      <c r="G102" s="25">
        <v>2027</v>
      </c>
      <c r="AH102" s="134" t="s">
        <v>489</v>
      </c>
      <c r="AI102" s="134">
        <v>1996</v>
      </c>
      <c r="AJ102" s="134">
        <v>2005</v>
      </c>
    </row>
    <row r="103" spans="4:36" ht="12.75" customHeight="1" x14ac:dyDescent="0.2">
      <c r="D103" s="58">
        <v>3001</v>
      </c>
      <c r="E103" s="58" t="s">
        <v>67</v>
      </c>
      <c r="F103" s="58">
        <v>2022</v>
      </c>
      <c r="G103" s="58">
        <v>2031</v>
      </c>
      <c r="AH103" s="134" t="s">
        <v>583</v>
      </c>
      <c r="AI103" s="134">
        <v>2006</v>
      </c>
      <c r="AJ103" s="134">
        <v>2015</v>
      </c>
    </row>
    <row r="104" spans="4:36" ht="12.75" customHeight="1" x14ac:dyDescent="0.2">
      <c r="D104" s="25">
        <v>3002</v>
      </c>
      <c r="E104" s="58" t="s">
        <v>776</v>
      </c>
      <c r="F104" s="25">
        <v>2023</v>
      </c>
      <c r="G104" s="25">
        <v>2032</v>
      </c>
      <c r="AH104" s="134" t="s">
        <v>584</v>
      </c>
      <c r="AI104" s="134">
        <v>1994</v>
      </c>
      <c r="AJ104" s="134">
        <v>2003</v>
      </c>
    </row>
    <row r="105" spans="4:36" ht="12.75" customHeight="1" x14ac:dyDescent="0.2">
      <c r="D105" s="25">
        <v>3003</v>
      </c>
      <c r="E105" s="25" t="s">
        <v>68</v>
      </c>
      <c r="F105" s="25">
        <v>2016</v>
      </c>
      <c r="G105" s="25">
        <v>2025</v>
      </c>
      <c r="AH105" s="134" t="s">
        <v>195</v>
      </c>
      <c r="AI105" s="134">
        <v>1996</v>
      </c>
      <c r="AJ105" s="134">
        <v>2005</v>
      </c>
    </row>
    <row r="106" spans="4:36" ht="12.75" customHeight="1" x14ac:dyDescent="0.2">
      <c r="D106" s="58">
        <v>3004</v>
      </c>
      <c r="E106" s="58" t="s">
        <v>69</v>
      </c>
      <c r="F106" s="58">
        <v>2020</v>
      </c>
      <c r="G106" s="58">
        <v>2029</v>
      </c>
      <c r="AH106" s="74" t="s">
        <v>795</v>
      </c>
      <c r="AI106" s="74">
        <v>2025</v>
      </c>
      <c r="AJ106" s="74">
        <v>2034</v>
      </c>
    </row>
    <row r="107" spans="4:36" ht="12.75" customHeight="1" x14ac:dyDescent="0.2">
      <c r="D107" s="58">
        <v>3005</v>
      </c>
      <c r="E107" s="58" t="s">
        <v>786</v>
      </c>
      <c r="F107" s="25">
        <v>2024</v>
      </c>
      <c r="G107" s="25">
        <v>2033</v>
      </c>
      <c r="AH107" s="134" t="s">
        <v>585</v>
      </c>
      <c r="AI107" s="134">
        <v>1995</v>
      </c>
      <c r="AJ107" s="134">
        <v>2004</v>
      </c>
    </row>
    <row r="108" spans="4:36" ht="12.75" customHeight="1" x14ac:dyDescent="0.2">
      <c r="D108" s="25">
        <v>3006</v>
      </c>
      <c r="E108" s="25" t="s">
        <v>70</v>
      </c>
      <c r="F108" s="25">
        <v>2018</v>
      </c>
      <c r="G108" s="25">
        <v>2027</v>
      </c>
      <c r="AH108" s="58" t="s">
        <v>586</v>
      </c>
      <c r="AI108" s="58">
        <v>2017</v>
      </c>
      <c r="AJ108" s="58">
        <v>2026</v>
      </c>
    </row>
    <row r="109" spans="4:36" ht="12.75" customHeight="1" x14ac:dyDescent="0.2">
      <c r="D109" s="25">
        <v>3007</v>
      </c>
      <c r="E109" s="25" t="s">
        <v>71</v>
      </c>
      <c r="F109" s="58">
        <v>2018</v>
      </c>
      <c r="G109" s="25">
        <v>2027</v>
      </c>
      <c r="AH109" s="25" t="s">
        <v>587</v>
      </c>
      <c r="AI109" s="25">
        <v>2016</v>
      </c>
      <c r="AJ109" s="25">
        <v>2025</v>
      </c>
    </row>
    <row r="110" spans="4:36" ht="12.75" customHeight="1" x14ac:dyDescent="0.2">
      <c r="D110" s="25">
        <v>3008</v>
      </c>
      <c r="E110" s="25" t="s">
        <v>72</v>
      </c>
      <c r="F110" s="58">
        <v>2018</v>
      </c>
      <c r="G110" s="25">
        <v>2027</v>
      </c>
      <c r="AH110" s="25" t="s">
        <v>588</v>
      </c>
      <c r="AI110" s="25">
        <v>2017</v>
      </c>
      <c r="AJ110" s="25">
        <v>2026</v>
      </c>
    </row>
    <row r="111" spans="4:36" ht="12.75" customHeight="1" x14ac:dyDescent="0.2">
      <c r="D111" s="25">
        <v>3009</v>
      </c>
      <c r="E111" s="58" t="s">
        <v>787</v>
      </c>
      <c r="F111" s="25">
        <v>2024</v>
      </c>
      <c r="G111" s="25">
        <v>2033</v>
      </c>
      <c r="AH111" s="134" t="s">
        <v>591</v>
      </c>
      <c r="AI111" s="134">
        <v>1995</v>
      </c>
      <c r="AJ111" s="134">
        <v>2004</v>
      </c>
    </row>
    <row r="112" spans="4:36" ht="12.75" customHeight="1" x14ac:dyDescent="0.2">
      <c r="D112" s="25">
        <v>3011</v>
      </c>
      <c r="E112" s="58" t="s">
        <v>788</v>
      </c>
      <c r="F112" s="25">
        <v>2024</v>
      </c>
      <c r="G112" s="25">
        <v>2033</v>
      </c>
      <c r="AH112" s="134" t="s">
        <v>589</v>
      </c>
      <c r="AI112" s="134">
        <v>2008</v>
      </c>
      <c r="AJ112" s="134">
        <v>2017</v>
      </c>
    </row>
    <row r="113" spans="4:36" ht="12.75" customHeight="1" x14ac:dyDescent="0.2">
      <c r="D113" s="134">
        <v>3012</v>
      </c>
      <c r="E113" s="134" t="s">
        <v>528</v>
      </c>
      <c r="F113" s="134">
        <v>2007</v>
      </c>
      <c r="G113" s="134">
        <v>2016</v>
      </c>
      <c r="AH113" s="134" t="s">
        <v>590</v>
      </c>
      <c r="AI113" s="134">
        <v>1999</v>
      </c>
      <c r="AJ113" s="134">
        <v>2008</v>
      </c>
    </row>
    <row r="114" spans="4:36" ht="12.75" customHeight="1" x14ac:dyDescent="0.2">
      <c r="D114" s="25">
        <v>3801</v>
      </c>
      <c r="E114" s="25" t="s">
        <v>73</v>
      </c>
      <c r="F114" s="25">
        <v>2017</v>
      </c>
      <c r="G114" s="25">
        <v>2026</v>
      </c>
      <c r="AH114" s="134" t="s">
        <v>505</v>
      </c>
      <c r="AI114" s="134">
        <v>2000</v>
      </c>
      <c r="AJ114" s="134">
        <v>2009</v>
      </c>
    </row>
    <row r="115" spans="4:36" ht="12.75" customHeight="1" x14ac:dyDescent="0.2">
      <c r="D115" s="25">
        <v>3802</v>
      </c>
      <c r="E115" s="25" t="s">
        <v>544</v>
      </c>
      <c r="F115" s="25">
        <v>2017</v>
      </c>
      <c r="G115" s="25">
        <v>2026</v>
      </c>
      <c r="AH115" s="134" t="s">
        <v>592</v>
      </c>
      <c r="AI115" s="134">
        <v>2001</v>
      </c>
      <c r="AJ115" s="134">
        <v>2010</v>
      </c>
    </row>
    <row r="116" spans="4:36" ht="12.75" customHeight="1" x14ac:dyDescent="0.2">
      <c r="D116" s="25">
        <v>3803</v>
      </c>
      <c r="E116" s="25" t="s">
        <v>545</v>
      </c>
      <c r="F116" s="25">
        <v>2017</v>
      </c>
      <c r="G116" s="25">
        <v>2026</v>
      </c>
      <c r="AH116" s="58" t="s">
        <v>142</v>
      </c>
      <c r="AI116" s="58">
        <v>2016</v>
      </c>
      <c r="AJ116" s="58">
        <v>2025</v>
      </c>
    </row>
    <row r="117" spans="4:36" ht="12.75" customHeight="1" x14ac:dyDescent="0.2">
      <c r="D117" s="25">
        <v>3804</v>
      </c>
      <c r="E117" s="25" t="s">
        <v>74</v>
      </c>
      <c r="F117" s="25">
        <v>2017</v>
      </c>
      <c r="G117" s="25">
        <v>2026</v>
      </c>
      <c r="AH117" s="134" t="s">
        <v>593</v>
      </c>
      <c r="AI117" s="134">
        <v>1999</v>
      </c>
      <c r="AJ117" s="134">
        <v>2008</v>
      </c>
    </row>
    <row r="118" spans="4:36" ht="12.75" customHeight="1" x14ac:dyDescent="0.2">
      <c r="D118" s="25">
        <v>3805</v>
      </c>
      <c r="E118" s="25" t="s">
        <v>546</v>
      </c>
      <c r="F118" s="25">
        <v>2017</v>
      </c>
      <c r="G118" s="25">
        <v>2026</v>
      </c>
      <c r="AH118" s="134" t="s">
        <v>594</v>
      </c>
      <c r="AI118" s="134">
        <v>2006</v>
      </c>
      <c r="AJ118" s="134">
        <v>2015</v>
      </c>
    </row>
    <row r="119" spans="4:36" ht="12.75" customHeight="1" x14ac:dyDescent="0.2">
      <c r="D119" s="25">
        <v>3806</v>
      </c>
      <c r="E119" s="25" t="s">
        <v>75</v>
      </c>
      <c r="F119" s="25">
        <v>2017</v>
      </c>
      <c r="G119" s="25">
        <v>2026</v>
      </c>
      <c r="AH119" s="134" t="s">
        <v>595</v>
      </c>
      <c r="AI119" s="134">
        <v>2000</v>
      </c>
      <c r="AJ119" s="134">
        <v>2009</v>
      </c>
    </row>
    <row r="120" spans="4:36" ht="12.75" customHeight="1" x14ac:dyDescent="0.2">
      <c r="D120" s="25">
        <v>3807</v>
      </c>
      <c r="E120" s="25" t="s">
        <v>76</v>
      </c>
      <c r="F120" s="25">
        <v>2017</v>
      </c>
      <c r="G120" s="25">
        <v>2026</v>
      </c>
      <c r="AH120" s="74" t="s">
        <v>769</v>
      </c>
      <c r="AI120" s="74">
        <v>2023</v>
      </c>
      <c r="AJ120" s="74">
        <v>2032</v>
      </c>
    </row>
    <row r="121" spans="4:36" ht="12.75" customHeight="1" x14ac:dyDescent="0.2">
      <c r="D121" s="25">
        <v>3808</v>
      </c>
      <c r="E121" s="25" t="s">
        <v>77</v>
      </c>
      <c r="F121" s="25">
        <v>2017</v>
      </c>
      <c r="G121" s="25">
        <v>2026</v>
      </c>
      <c r="AH121" s="134" t="s">
        <v>596</v>
      </c>
      <c r="AI121" s="134">
        <v>2012</v>
      </c>
      <c r="AJ121" s="134">
        <v>2021</v>
      </c>
    </row>
    <row r="122" spans="4:36" ht="12.75" customHeight="1" x14ac:dyDescent="0.2">
      <c r="D122" s="25">
        <v>3809</v>
      </c>
      <c r="E122" s="25" t="s">
        <v>78</v>
      </c>
      <c r="F122" s="25">
        <v>2017</v>
      </c>
      <c r="G122" s="25">
        <v>2026</v>
      </c>
      <c r="AH122" s="74" t="s">
        <v>796</v>
      </c>
      <c r="AI122" s="74">
        <v>2025</v>
      </c>
      <c r="AJ122" s="74">
        <v>2034</v>
      </c>
    </row>
    <row r="123" spans="4:36" ht="12.75" customHeight="1" x14ac:dyDescent="0.2">
      <c r="D123" s="25">
        <v>3810</v>
      </c>
      <c r="E123" s="25" t="s">
        <v>529</v>
      </c>
      <c r="F123" s="25">
        <v>2017</v>
      </c>
      <c r="G123" s="25">
        <v>2026</v>
      </c>
      <c r="AH123" s="58" t="s">
        <v>613</v>
      </c>
      <c r="AI123" s="58">
        <v>2019</v>
      </c>
      <c r="AJ123" s="58">
        <v>2028</v>
      </c>
    </row>
    <row r="124" spans="4:36" ht="12.75" customHeight="1" x14ac:dyDescent="0.2">
      <c r="D124" s="25">
        <v>3811</v>
      </c>
      <c r="E124" s="25" t="s">
        <v>79</v>
      </c>
      <c r="F124" s="25">
        <v>2017</v>
      </c>
      <c r="G124" s="25">
        <v>2026</v>
      </c>
      <c r="AH124" s="74" t="s">
        <v>770</v>
      </c>
      <c r="AI124" s="74">
        <v>2022</v>
      </c>
      <c r="AJ124" s="74">
        <v>2031</v>
      </c>
    </row>
    <row r="125" spans="4:36" ht="12.75" customHeight="1" x14ac:dyDescent="0.2">
      <c r="D125" s="25">
        <v>3812</v>
      </c>
      <c r="E125" s="25" t="s">
        <v>547</v>
      </c>
      <c r="F125" s="25">
        <v>2017</v>
      </c>
      <c r="G125" s="25">
        <v>2026</v>
      </c>
      <c r="AH125" s="134" t="s">
        <v>570</v>
      </c>
      <c r="AI125" s="134">
        <v>2009</v>
      </c>
      <c r="AJ125" s="134">
        <v>2018</v>
      </c>
    </row>
    <row r="126" spans="4:36" ht="12.75" customHeight="1" x14ac:dyDescent="0.2">
      <c r="D126" s="25">
        <v>3813</v>
      </c>
      <c r="E126" s="25" t="s">
        <v>80</v>
      </c>
      <c r="F126" s="25">
        <v>2017</v>
      </c>
      <c r="G126" s="25">
        <v>2026</v>
      </c>
      <c r="AH126" s="134" t="s">
        <v>337</v>
      </c>
      <c r="AI126" s="134">
        <v>1995</v>
      </c>
      <c r="AJ126" s="134">
        <v>2004</v>
      </c>
    </row>
    <row r="127" spans="4:36" ht="12.75" customHeight="1" x14ac:dyDescent="0.2">
      <c r="D127" s="25">
        <v>3814</v>
      </c>
      <c r="E127" s="58" t="s">
        <v>649</v>
      </c>
      <c r="F127" s="25">
        <v>2017</v>
      </c>
      <c r="G127" s="25">
        <v>2026</v>
      </c>
      <c r="AH127" s="58" t="s">
        <v>410</v>
      </c>
      <c r="AI127" s="58">
        <v>2024</v>
      </c>
      <c r="AJ127" s="58">
        <v>2033</v>
      </c>
    </row>
    <row r="128" spans="4:36" ht="12.75" customHeight="1" x14ac:dyDescent="0.2">
      <c r="AH128" s="25" t="s">
        <v>574</v>
      </c>
      <c r="AI128" s="25">
        <v>2016</v>
      </c>
      <c r="AJ128" s="25">
        <v>2025</v>
      </c>
    </row>
    <row r="129" spans="34:36" ht="12.75" customHeight="1" x14ac:dyDescent="0.2">
      <c r="AH129" s="134" t="s">
        <v>492</v>
      </c>
      <c r="AI129" s="134">
        <v>1996</v>
      </c>
      <c r="AJ129" s="134">
        <v>2005</v>
      </c>
    </row>
    <row r="130" spans="34:36" ht="12.75" customHeight="1" x14ac:dyDescent="0.2">
      <c r="AH130" s="134" t="s">
        <v>566</v>
      </c>
      <c r="AI130" s="134">
        <v>2001</v>
      </c>
      <c r="AJ130" s="134">
        <v>2010</v>
      </c>
    </row>
    <row r="131" spans="34:36" ht="12.75" customHeight="1" x14ac:dyDescent="0.2">
      <c r="AH131" s="134" t="s">
        <v>149</v>
      </c>
      <c r="AI131" s="134">
        <v>2002</v>
      </c>
      <c r="AJ131" s="134">
        <v>2005</v>
      </c>
    </row>
    <row r="132" spans="34:36" ht="12.75" customHeight="1" x14ac:dyDescent="0.2">
      <c r="AH132" s="58" t="s">
        <v>597</v>
      </c>
      <c r="AI132" s="58">
        <v>2020</v>
      </c>
      <c r="AJ132" s="58">
        <v>2029</v>
      </c>
    </row>
    <row r="133" spans="34:36" ht="12.75" customHeight="1" x14ac:dyDescent="0.2">
      <c r="AH133" s="74" t="s">
        <v>771</v>
      </c>
      <c r="AI133" s="74">
        <v>2022</v>
      </c>
      <c r="AJ133" s="74">
        <v>2031</v>
      </c>
    </row>
    <row r="134" spans="34:36" ht="12.75" customHeight="1" x14ac:dyDescent="0.2">
      <c r="AH134" s="58" t="s">
        <v>598</v>
      </c>
      <c r="AI134" s="58">
        <v>2017</v>
      </c>
      <c r="AJ134" s="58">
        <v>2026</v>
      </c>
    </row>
    <row r="135" spans="34:36" ht="12.75" customHeight="1" x14ac:dyDescent="0.2">
      <c r="AH135" s="134" t="s">
        <v>637</v>
      </c>
      <c r="AI135" s="134">
        <v>2008</v>
      </c>
      <c r="AJ135" s="134">
        <v>2017</v>
      </c>
    </row>
    <row r="136" spans="34:36" ht="12.75" customHeight="1" x14ac:dyDescent="0.2">
      <c r="AH136" s="58" t="s">
        <v>774</v>
      </c>
      <c r="AI136" s="25">
        <v>2023</v>
      </c>
      <c r="AJ136" s="25">
        <v>2032</v>
      </c>
    </row>
    <row r="137" spans="34:36" ht="12.75" customHeight="1" x14ac:dyDescent="0.2">
      <c r="AH137" s="58" t="s">
        <v>636</v>
      </c>
      <c r="AI137" s="25">
        <v>2016</v>
      </c>
      <c r="AJ137" s="25">
        <v>2025</v>
      </c>
    </row>
    <row r="138" spans="34:36" ht="12.75" customHeight="1" x14ac:dyDescent="0.2">
      <c r="AH138" s="58" t="s">
        <v>599</v>
      </c>
      <c r="AI138" s="58">
        <v>2021</v>
      </c>
      <c r="AJ138" s="58">
        <v>2030</v>
      </c>
    </row>
    <row r="139" spans="34:36" ht="12.75" customHeight="1" x14ac:dyDescent="0.2">
      <c r="AH139" s="58" t="s">
        <v>600</v>
      </c>
      <c r="AI139" s="58">
        <v>2018</v>
      </c>
      <c r="AJ139" s="58">
        <v>2027</v>
      </c>
    </row>
    <row r="140" spans="34:36" ht="12.75" customHeight="1" x14ac:dyDescent="0.2">
      <c r="AH140" s="25" t="s">
        <v>601</v>
      </c>
      <c r="AI140" s="25">
        <v>2017</v>
      </c>
      <c r="AJ140" s="25">
        <v>2026</v>
      </c>
    </row>
    <row r="141" spans="34:36" ht="12.75" customHeight="1" x14ac:dyDescent="0.2">
      <c r="AH141" s="25" t="s">
        <v>602</v>
      </c>
      <c r="AI141" s="25">
        <v>2017</v>
      </c>
      <c r="AJ141" s="25">
        <v>2026</v>
      </c>
    </row>
    <row r="142" spans="34:36" ht="12.75" customHeight="1" x14ac:dyDescent="0.2">
      <c r="AH142" s="58" t="s">
        <v>620</v>
      </c>
      <c r="AI142" s="25">
        <v>2017</v>
      </c>
      <c r="AJ142" s="25">
        <v>2026</v>
      </c>
    </row>
    <row r="143" spans="34:36" ht="12.75" customHeight="1" x14ac:dyDescent="0.2">
      <c r="AH143" s="25" t="s">
        <v>604</v>
      </c>
      <c r="AI143" s="25">
        <v>2017</v>
      </c>
      <c r="AJ143" s="25">
        <v>2026</v>
      </c>
    </row>
    <row r="144" spans="34:36" ht="12.75" customHeight="1" x14ac:dyDescent="0.2">
      <c r="AH144" s="25" t="s">
        <v>603</v>
      </c>
      <c r="AI144" s="25">
        <v>2017</v>
      </c>
      <c r="AJ144" s="25">
        <v>2026</v>
      </c>
    </row>
    <row r="145" spans="34:36" ht="12.75" customHeight="1" x14ac:dyDescent="0.2">
      <c r="AH145" s="25" t="s">
        <v>605</v>
      </c>
      <c r="AI145" s="25">
        <v>2017</v>
      </c>
      <c r="AJ145" s="25">
        <v>2026</v>
      </c>
    </row>
    <row r="146" spans="34:36" ht="12.75" customHeight="1" x14ac:dyDescent="0.2">
      <c r="AH146" s="25" t="s">
        <v>606</v>
      </c>
      <c r="AI146" s="25">
        <v>2017</v>
      </c>
      <c r="AJ146" s="25">
        <v>2026</v>
      </c>
    </row>
    <row r="147" spans="34:36" ht="12.75" customHeight="1" x14ac:dyDescent="0.2">
      <c r="AH147" s="25" t="s">
        <v>607</v>
      </c>
      <c r="AI147" s="25">
        <v>2017</v>
      </c>
      <c r="AJ147" s="25">
        <v>2026</v>
      </c>
    </row>
    <row r="148" spans="34:36" ht="12.75" customHeight="1" x14ac:dyDescent="0.2">
      <c r="AH148" s="25" t="s">
        <v>608</v>
      </c>
      <c r="AI148" s="25">
        <v>2017</v>
      </c>
      <c r="AJ148" s="25">
        <v>2026</v>
      </c>
    </row>
    <row r="149" spans="34:36" ht="12.75" customHeight="1" x14ac:dyDescent="0.2">
      <c r="AH149" s="25" t="s">
        <v>610</v>
      </c>
      <c r="AI149" s="25">
        <v>2017</v>
      </c>
      <c r="AJ149" s="25">
        <v>2026</v>
      </c>
    </row>
    <row r="150" spans="34:36" ht="12.75" customHeight="1" x14ac:dyDescent="0.2">
      <c r="AH150" s="25" t="s">
        <v>609</v>
      </c>
      <c r="AI150" s="25">
        <v>2017</v>
      </c>
      <c r="AJ150" s="25">
        <v>2026</v>
      </c>
    </row>
    <row r="151" spans="34:36" ht="12.75" customHeight="1" x14ac:dyDescent="0.2">
      <c r="AH151" s="25" t="s">
        <v>611</v>
      </c>
      <c r="AI151" s="25">
        <v>2017</v>
      </c>
      <c r="AJ151" s="25">
        <v>2026</v>
      </c>
    </row>
    <row r="152" spans="34:36" ht="12.75" customHeight="1" x14ac:dyDescent="0.2">
      <c r="AH152" s="25" t="s">
        <v>612</v>
      </c>
      <c r="AI152" s="25">
        <v>2017</v>
      </c>
      <c r="AJ152" s="25">
        <v>2026</v>
      </c>
    </row>
    <row r="153" spans="34:36" ht="12.75" customHeight="1" x14ac:dyDescent="0.2"/>
    <row r="154" spans="34:36" ht="12.75" customHeight="1" x14ac:dyDescent="0.2">
      <c r="AH154" s="58"/>
    </row>
    <row r="155" spans="34:36" ht="12.75" customHeight="1" x14ac:dyDescent="0.2"/>
    <row r="156" spans="34:36" ht="12.75" customHeight="1" x14ac:dyDescent="0.2"/>
    <row r="157" spans="34:36" ht="12.75" customHeight="1" x14ac:dyDescent="0.2"/>
    <row r="158" spans="34:36" ht="12.75" customHeight="1" x14ac:dyDescent="0.2"/>
    <row r="159" spans="34:36" ht="12.75" customHeight="1" x14ac:dyDescent="0.2"/>
    <row r="160" spans="34:36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password="CD09" sheet="1" selectLockedCells="1"/>
  <mergeCells count="61">
    <mergeCell ref="L1:M1"/>
    <mergeCell ref="A2:M2"/>
    <mergeCell ref="A6:A7"/>
    <mergeCell ref="B6:C6"/>
    <mergeCell ref="L6:L7"/>
    <mergeCell ref="G6:G7"/>
    <mergeCell ref="H6:I6"/>
    <mergeCell ref="F6:F7"/>
    <mergeCell ref="D6:D7"/>
    <mergeCell ref="E6:E7"/>
    <mergeCell ref="A44:H44"/>
    <mergeCell ref="A45:H45"/>
    <mergeCell ref="AE45:AK45"/>
    <mergeCell ref="AP6:AP7"/>
    <mergeCell ref="M6:M7"/>
    <mergeCell ref="J6:J7"/>
    <mergeCell ref="AM6:AM7"/>
    <mergeCell ref="AO6:AO7"/>
    <mergeCell ref="AN6:AN7"/>
    <mergeCell ref="AH6:AH7"/>
    <mergeCell ref="AE6:AE7"/>
    <mergeCell ref="AK6:AL6"/>
    <mergeCell ref="A1:J1"/>
    <mergeCell ref="AI6:AI7"/>
    <mergeCell ref="K6:K7"/>
    <mergeCell ref="AJ6:AJ7"/>
    <mergeCell ref="A4:M4"/>
    <mergeCell ref="AE4:AP4"/>
    <mergeCell ref="A5:M5"/>
    <mergeCell ref="F3:M3"/>
    <mergeCell ref="A3:E3"/>
    <mergeCell ref="AE3:AI3"/>
    <mergeCell ref="AJ3:AP3"/>
    <mergeCell ref="AF6:AG6"/>
    <mergeCell ref="AO1:AP1"/>
    <mergeCell ref="AE1:AM1"/>
    <mergeCell ref="AE2:AP2"/>
    <mergeCell ref="AE5:AP5"/>
    <mergeCell ref="AM52:AP52"/>
    <mergeCell ref="A52:E52"/>
    <mergeCell ref="AM50:AP50"/>
    <mergeCell ref="AM51:AP51"/>
    <mergeCell ref="A51:E51"/>
    <mergeCell ref="AE50:AH50"/>
    <mergeCell ref="A50:E50"/>
    <mergeCell ref="AE44:AK44"/>
    <mergeCell ref="F50:I52"/>
    <mergeCell ref="J50:M50"/>
    <mergeCell ref="J51:M51"/>
    <mergeCell ref="J52:M52"/>
    <mergeCell ref="AE51:AH51"/>
    <mergeCell ref="AI50:AL52"/>
    <mergeCell ref="AE52:AH52"/>
    <mergeCell ref="A49:M49"/>
    <mergeCell ref="AE49:AP49"/>
    <mergeCell ref="A46:H46"/>
    <mergeCell ref="A48:H48"/>
    <mergeCell ref="AE48:AK48"/>
    <mergeCell ref="A47:H47"/>
    <mergeCell ref="AE47:AK47"/>
    <mergeCell ref="AE46:AK46"/>
  </mergeCells>
  <conditionalFormatting sqref="E8:E43">
    <cfRule type="containsText" dxfId="68" priority="15" stopIfTrue="1" operator="containsText" text="Основа истекла">
      <formula>NOT(ISERROR(SEARCH("Основа истекла",E8)))</formula>
    </cfRule>
  </conditionalFormatting>
  <conditionalFormatting sqref="AG8:AG43">
    <cfRule type="containsText" dxfId="67" priority="14" stopIfTrue="1" operator="containsText" text="Истекла">
      <formula>NOT(ISERROR(SEARCH("Истекла",AG8)))</formula>
    </cfRule>
  </conditionalFormatting>
  <conditionalFormatting sqref="AF8:AF43">
    <cfRule type="containsText" dxfId="66" priority="6" stopIfTrue="1" operator="containsText" text="Нема">
      <formula>NOT(ISERROR(SEARCH("Нема",AF8)))</formula>
    </cfRule>
  </conditionalFormatting>
  <conditionalFormatting sqref="M8:M43">
    <cfRule type="containsText" dxfId="65" priority="3" stopIfTrue="1" operator="containsText" text="!">
      <formula>NOT(ISERROR(SEARCH("!",M8)))</formula>
    </cfRule>
  </conditionalFormatting>
  <conditionalFormatting sqref="AP8:AP43">
    <cfRule type="containsText" dxfId="64" priority="2" stopIfTrue="1" operator="containsText" text="!">
      <formula>NOT(ISERROR(SEARCH("!",AP8)))</formula>
    </cfRule>
  </conditionalFormatting>
  <conditionalFormatting sqref="M48 AP48">
    <cfRule type="containsText" dxfId="63" priority="1" stopIfTrue="1" operator="containsText" text="!">
      <formula>NOT(ISERROR(SEARCH("!",M48)))</formula>
    </cfRule>
  </conditionalFormatting>
  <dataValidations count="9">
    <dataValidation type="decimal" allowBlank="1" showInputMessage="1" showErrorMessage="1" error="Могуће је унети само вредности од 0,01 до 99,99." sqref="AK8:AK43 H8:H43">
      <formula1>0.01</formula1>
      <formula2>99.99</formula2>
    </dataValidation>
    <dataValidation type="decimal" operator="lessThanOrEqual" allowBlank="1" showInputMessage="1" showErrorMessage="1" error="Површина не може бити већа од површине целе чистине заокружене на два децимала!" sqref="AL8:AL43 I8:I43">
      <formula1>H8</formula1>
    </dataValidation>
    <dataValidation type="whole" allowBlank="1" showInputMessage="1" showErrorMessage="1" error="Могуће је унети само један број између 1 и 99!" sqref="AJ8:AJ43 G8:G43">
      <formula1>1</formula1>
      <formula2>99</formula2>
    </dataValidation>
    <dataValidation type="whole" allowBlank="1" showInputMessage="1" showErrorMessage="1" error="Могуће је унети само један број између 1 и 999!" sqref="AI8:AI43 F8:F43">
      <formula1>1</formula1>
      <formula2>999</formula2>
    </dataValidation>
    <dataValidation type="list" allowBlank="1" showInputMessage="1" showErrorMessage="1" error="Може се унети само избором са падајуће листе!" sqref="AN8:AN11 K8:K43">
      <formula1>$K$44:$K$47</formula1>
    </dataValidation>
    <dataValidation type="list" allowBlank="1" showInputMessage="1" showErrorMessage="1" error="Може се унети само избором са падајуће листе!" sqref="AN12:AN43">
      <formula1>$AN$44:$AN$47</formula1>
    </dataValidation>
    <dataValidation type="list" allowBlank="1" showInputMessage="1" showErrorMessage="1" error="Могуће је унети само шифре које са налазе у кодном приручнику, односно за ГЈ којима газдују ЈП &quot;Војводинашуме&quot; и ЈП &quot;НП Фрушка гора&quot;." sqref="D8:D43">
      <formula1>$D$54:$D$127</formula1>
    </dataValidation>
    <dataValidation type="list" operator="lessThanOrEqual" allowBlank="1" showInputMessage="1" showErrorMessage="1" error="Мора се унети као текст до 50 карактера!" sqref="AH18:AH43">
      <formula1>$AH$54:$AH$152</formula1>
    </dataValidation>
    <dataValidation type="list" operator="lessThanOrEqual" allowBlank="1" showInputMessage="1" showErrorMessage="1" error="Може се унети само избором из падајуће листе!" sqref="AH8:AH17">
      <formula1>$AH$54:$AH$152</formula1>
    </dataValidation>
  </dataValidations>
  <pageMargins left="0.70866141732283472" right="0.70866141732283472" top="0.74803149606299213" bottom="0.55118110236220474" header="0.31496062992125984" footer="0.31496062992125984"/>
  <pageSetup paperSize="9" scale="65" orientation="portrait" blackAndWhite="1" horizontalDpi="4294967294" verticalDpi="4294967294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Z552"/>
  <sheetViews>
    <sheetView showGridLines="0" showZeros="0" view="pageBreakPreview" zoomScaleNormal="100" zoomScaleSheetLayoutView="100" workbookViewId="0">
      <pane ySplit="7" topLeftCell="A8" activePane="bottomLeft" state="frozen"/>
      <selection pane="bottomLeft" activeCell="B8" sqref="B8"/>
    </sheetView>
  </sheetViews>
  <sheetFormatPr defaultRowHeight="12.75" x14ac:dyDescent="0.2"/>
  <cols>
    <col min="1" max="1" width="3.7109375" style="1" customWidth="1"/>
    <col min="2" max="2" width="23.5703125" style="1" customWidth="1"/>
    <col min="3" max="3" width="27.7109375" style="1" customWidth="1"/>
    <col min="4" max="4" width="6.7109375" style="1" customWidth="1"/>
    <col min="5" max="5" width="3.7109375" style="1" customWidth="1"/>
    <col min="6" max="6" width="5.140625" style="1" customWidth="1"/>
    <col min="7" max="7" width="9" style="1" customWidth="1"/>
    <col min="8" max="8" width="11.28515625" style="1" customWidth="1"/>
    <col min="9" max="9" width="12.7109375" style="1" customWidth="1"/>
    <col min="10" max="10" width="7.7109375" style="1" customWidth="1"/>
    <col min="11" max="11" width="11.7109375" style="1" customWidth="1"/>
    <col min="12" max="12" width="13.7109375" style="1" customWidth="1"/>
    <col min="13" max="13" width="10.7109375" style="1" customWidth="1"/>
    <col min="14" max="52" width="9.140625" style="1" hidden="1" customWidth="1"/>
    <col min="53" max="56" width="9.140625" style="1" customWidth="1"/>
    <col min="57" max="16384" width="9.140625" style="1"/>
  </cols>
  <sheetData>
    <row r="1" spans="1:41" ht="36" customHeight="1" x14ac:dyDescent="0.2">
      <c r="A1" s="327" t="str">
        <f>MID(Пријава!A2,4,150)</f>
        <v>Kонкурс за доделу средстава из Годишњег програма коришћења средстава
из Буџетског фонда за шуме АП Војводине за 2025. годину</v>
      </c>
      <c r="B1" s="327"/>
      <c r="C1" s="327"/>
      <c r="D1" s="327"/>
      <c r="E1" s="327"/>
      <c r="F1" s="327"/>
      <c r="G1" s="327"/>
      <c r="H1" s="327"/>
      <c r="I1" s="327"/>
      <c r="J1" s="80"/>
      <c r="K1" s="318" t="s">
        <v>543</v>
      </c>
      <c r="L1" s="318"/>
      <c r="M1" s="2"/>
    </row>
    <row r="2" spans="1:41" ht="18" customHeight="1" x14ac:dyDescent="0.2">
      <c r="A2" s="332" t="str">
        <f>CONCATENATE("Конкурс ",Пријава!$A$3,".")</f>
        <v>Конкурс објављен 13.08.2025. године.</v>
      </c>
      <c r="B2" s="332"/>
      <c r="C2" s="332"/>
      <c r="D2" s="332"/>
      <c r="E2" s="332"/>
      <c r="F2" s="332"/>
      <c r="G2" s="332"/>
      <c r="H2" s="332"/>
      <c r="I2" s="332"/>
      <c r="J2" s="332"/>
      <c r="M2" s="2"/>
    </row>
    <row r="3" spans="1:41" ht="30.75" customHeight="1" x14ac:dyDescent="0.2">
      <c r="A3" s="298" t="s">
        <v>639</v>
      </c>
      <c r="B3" s="298"/>
      <c r="C3" s="298"/>
      <c r="D3" s="335">
        <f>Пријава!C8</f>
        <v>0</v>
      </c>
      <c r="E3" s="335"/>
      <c r="F3" s="335"/>
      <c r="G3" s="335"/>
      <c r="H3" s="335"/>
      <c r="I3" s="335"/>
      <c r="J3" s="335"/>
      <c r="K3" s="335"/>
      <c r="L3" s="335"/>
      <c r="M3" s="2"/>
    </row>
    <row r="4" spans="1:41" ht="42" customHeight="1" thickBot="1" x14ac:dyDescent="0.25">
      <c r="A4" s="334" t="s">
        <v>747</v>
      </c>
      <c r="B4" s="334"/>
      <c r="C4" s="334"/>
      <c r="D4" s="334"/>
      <c r="E4" s="334"/>
      <c r="F4" s="334"/>
      <c r="G4" s="334"/>
      <c r="H4" s="334"/>
      <c r="I4" s="334"/>
      <c r="J4" s="334"/>
      <c r="K4" s="333" t="str">
        <f>IF(Пријава!C22="","",CONCATENATE("Власник земљишта:        ",Пријава!C22))</f>
        <v/>
      </c>
      <c r="L4" s="333"/>
      <c r="M4" s="2"/>
    </row>
    <row r="5" spans="1:41" ht="24" customHeight="1" thickBot="1" x14ac:dyDescent="0.25">
      <c r="A5" s="317" t="s">
        <v>640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2"/>
    </row>
    <row r="6" spans="1:41" ht="12.75" customHeight="1" x14ac:dyDescent="0.2">
      <c r="A6" s="325" t="s">
        <v>16</v>
      </c>
      <c r="B6" s="328" t="s">
        <v>99</v>
      </c>
      <c r="C6" s="330" t="s">
        <v>100</v>
      </c>
      <c r="D6" s="319" t="s">
        <v>101</v>
      </c>
      <c r="E6" s="320"/>
      <c r="F6" s="321"/>
      <c r="G6" s="324" t="s">
        <v>18</v>
      </c>
      <c r="H6" s="324"/>
      <c r="I6" s="322" t="s">
        <v>643</v>
      </c>
      <c r="J6" s="322" t="s">
        <v>89</v>
      </c>
      <c r="K6" s="322" t="s">
        <v>642</v>
      </c>
      <c r="L6" s="288" t="s">
        <v>764</v>
      </c>
    </row>
    <row r="7" spans="1:41" ht="48.75" thickBot="1" x14ac:dyDescent="0.25">
      <c r="A7" s="326"/>
      <c r="B7" s="329"/>
      <c r="C7" s="331"/>
      <c r="D7" s="19" t="s">
        <v>102</v>
      </c>
      <c r="E7" s="20" t="s">
        <v>103</v>
      </c>
      <c r="F7" s="20" t="s">
        <v>104</v>
      </c>
      <c r="G7" s="67" t="s">
        <v>105</v>
      </c>
      <c r="H7" s="67" t="s">
        <v>106</v>
      </c>
      <c r="I7" s="323"/>
      <c r="J7" s="323"/>
      <c r="K7" s="323"/>
      <c r="L7" s="289"/>
    </row>
    <row r="8" spans="1:41" ht="20.25" customHeight="1" x14ac:dyDescent="0.2">
      <c r="A8" s="28" t="str">
        <f>IF(H8&gt;0,1,"")</f>
        <v/>
      </c>
      <c r="B8" s="31"/>
      <c r="C8" s="31"/>
      <c r="D8" s="32"/>
      <c r="E8" s="32"/>
      <c r="F8" s="29"/>
      <c r="G8" s="64"/>
      <c r="H8" s="71">
        <f>ROUND(G8,2)</f>
        <v>0</v>
      </c>
      <c r="I8" s="61"/>
      <c r="J8" s="61"/>
      <c r="K8" s="84">
        <f t="shared" ref="K8:K43" si="0">IF(J8="",0,VLOOKUP(J8,J$44:K$47,2,FALSE))</f>
        <v>0</v>
      </c>
      <c r="L8" s="42">
        <f>IF(G8&gt;0,IF(C8="","Општина и КО!",IF(D8="","Број парцеле!",IF(I8="","Трошак изв.пр.!",IF(B8=VLOOKUP(C8,B$106:C$552,2),IF(I8/H8&lt;K8,I8,ROUND(H8,2)*K8),"Општина и КО!")))),0)</f>
        <v>0</v>
      </c>
      <c r="N8" s="1" t="e">
        <f t="shared" ref="N8:N43" si="1">VLOOKUP(B8,$B$57:$C$101,2,FALSE)</f>
        <v>#N/A</v>
      </c>
      <c r="O8" s="1" t="e">
        <f t="shared" ref="O8:O43" si="2">VLOOKUP(B8,$B$57:$D$101,3,FALSE)</f>
        <v>#N/A</v>
      </c>
      <c r="P8" s="1" t="e">
        <f>ADDRESS($N8+56,16,4,1)</f>
        <v>#N/A</v>
      </c>
      <c r="Q8" s="1" t="e">
        <f>ADDRESS($N8+56,16+O8-1,4,1)</f>
        <v>#N/A</v>
      </c>
      <c r="R8" s="1" t="e">
        <f>CONCATENATE(P8,":",Q8)</f>
        <v>#N/A</v>
      </c>
      <c r="T8" s="26">
        <f t="shared" ref="T8:T43" si="3">IF(ISTEXT(L8)=TRUE,1,0)</f>
        <v>0</v>
      </c>
      <c r="V8" s="46"/>
      <c r="AM8" s="36"/>
      <c r="AN8" s="36"/>
      <c r="AO8" s="36"/>
    </row>
    <row r="9" spans="1:41" ht="20.25" customHeight="1" x14ac:dyDescent="0.2">
      <c r="A9" s="3" t="str">
        <f t="shared" ref="A9:A43" si="4">IF(H9&gt;0,A8+1,"")</f>
        <v/>
      </c>
      <c r="B9" s="31"/>
      <c r="C9" s="31"/>
      <c r="D9" s="32"/>
      <c r="E9" s="32"/>
      <c r="F9" s="29"/>
      <c r="G9" s="64"/>
      <c r="H9" s="71">
        <f>ROUND(G9,2)</f>
        <v>0</v>
      </c>
      <c r="I9" s="61"/>
      <c r="J9" s="61"/>
      <c r="K9" s="84">
        <f t="shared" si="0"/>
        <v>0</v>
      </c>
      <c r="L9" s="42">
        <f t="shared" ref="L9:L43" si="5">IF(G9&gt;0,IF(G8=0,"Попуни редом!",IF(C9="","Општина и КО!",IF(D9="","Број парцеле!",IF(I9="","Трошак изв.пр.!",IF(B9=VLOOKUP(C9,B$106:C$552,2),IF(I9/H9&lt;K9,I9,ROUND(H9,2)*K9),"Општина и КО!"))))),0)</f>
        <v>0</v>
      </c>
      <c r="N9" s="1" t="e">
        <f t="shared" si="1"/>
        <v>#N/A</v>
      </c>
      <c r="O9" s="1" t="e">
        <f t="shared" si="2"/>
        <v>#N/A</v>
      </c>
      <c r="P9" s="1" t="e">
        <f t="shared" ref="P9:P43" si="6">ADDRESS($N9+56,16,4,1)</f>
        <v>#N/A</v>
      </c>
      <c r="Q9" s="1" t="e">
        <f t="shared" ref="Q9:Q43" si="7">ADDRESS($N9+56,16+O9-1,4,1)</f>
        <v>#N/A</v>
      </c>
      <c r="R9" s="1" t="e">
        <f t="shared" ref="R9:R43" si="8">CONCATENATE(P9,":",Q9)</f>
        <v>#N/A</v>
      </c>
      <c r="T9" s="26">
        <f t="shared" si="3"/>
        <v>0</v>
      </c>
    </row>
    <row r="10" spans="1:41" ht="20.25" customHeight="1" x14ac:dyDescent="0.2">
      <c r="A10" s="3" t="str">
        <f t="shared" si="4"/>
        <v/>
      </c>
      <c r="B10" s="31"/>
      <c r="C10" s="31"/>
      <c r="D10" s="32"/>
      <c r="E10" s="32"/>
      <c r="F10" s="29"/>
      <c r="G10" s="64"/>
      <c r="H10" s="71">
        <f>ROUND(G10,2)</f>
        <v>0</v>
      </c>
      <c r="I10" s="61"/>
      <c r="J10" s="61"/>
      <c r="K10" s="84">
        <f t="shared" si="0"/>
        <v>0</v>
      </c>
      <c r="L10" s="42">
        <f t="shared" si="5"/>
        <v>0</v>
      </c>
      <c r="N10" s="1" t="e">
        <f t="shared" si="1"/>
        <v>#N/A</v>
      </c>
      <c r="O10" s="1" t="e">
        <f t="shared" si="2"/>
        <v>#N/A</v>
      </c>
      <c r="P10" s="1" t="e">
        <f t="shared" si="6"/>
        <v>#N/A</v>
      </c>
      <c r="Q10" s="1" t="e">
        <f t="shared" si="7"/>
        <v>#N/A</v>
      </c>
      <c r="R10" s="1" t="e">
        <f t="shared" si="8"/>
        <v>#N/A</v>
      </c>
      <c r="T10" s="26">
        <f t="shared" si="3"/>
        <v>0</v>
      </c>
    </row>
    <row r="11" spans="1:41" ht="20.25" customHeight="1" x14ac:dyDescent="0.2">
      <c r="A11" s="3" t="str">
        <f t="shared" si="4"/>
        <v/>
      </c>
      <c r="B11" s="31"/>
      <c r="C11" s="31"/>
      <c r="D11" s="32"/>
      <c r="E11" s="32"/>
      <c r="F11" s="29"/>
      <c r="G11" s="64"/>
      <c r="H11" s="71">
        <f>ROUND(G11,2)</f>
        <v>0</v>
      </c>
      <c r="I11" s="61"/>
      <c r="J11" s="61"/>
      <c r="K11" s="84">
        <f t="shared" si="0"/>
        <v>0</v>
      </c>
      <c r="L11" s="42">
        <f t="shared" si="5"/>
        <v>0</v>
      </c>
      <c r="N11" s="1" t="e">
        <f t="shared" si="1"/>
        <v>#N/A</v>
      </c>
      <c r="O11" s="1" t="e">
        <f t="shared" si="2"/>
        <v>#N/A</v>
      </c>
      <c r="P11" s="1" t="e">
        <f t="shared" si="6"/>
        <v>#N/A</v>
      </c>
      <c r="Q11" s="1" t="e">
        <f t="shared" si="7"/>
        <v>#N/A</v>
      </c>
      <c r="R11" s="1" t="e">
        <f t="shared" si="8"/>
        <v>#N/A</v>
      </c>
      <c r="T11" s="26">
        <f t="shared" si="3"/>
        <v>0</v>
      </c>
    </row>
    <row r="12" spans="1:41" ht="20.25" customHeight="1" x14ac:dyDescent="0.2">
      <c r="A12" s="3" t="str">
        <f t="shared" si="4"/>
        <v/>
      </c>
      <c r="B12" s="31"/>
      <c r="C12" s="31"/>
      <c r="D12" s="32"/>
      <c r="E12" s="32"/>
      <c r="F12" s="29"/>
      <c r="G12" s="64"/>
      <c r="H12" s="71">
        <f t="shared" ref="H12:H43" si="9">ROUND(G12,2)</f>
        <v>0</v>
      </c>
      <c r="I12" s="62"/>
      <c r="J12" s="61"/>
      <c r="K12" s="84">
        <f t="shared" si="0"/>
        <v>0</v>
      </c>
      <c r="L12" s="42">
        <f t="shared" si="5"/>
        <v>0</v>
      </c>
      <c r="N12" s="1" t="e">
        <f t="shared" si="1"/>
        <v>#N/A</v>
      </c>
      <c r="O12" s="1" t="e">
        <f t="shared" si="2"/>
        <v>#N/A</v>
      </c>
      <c r="P12" s="1" t="e">
        <f t="shared" si="6"/>
        <v>#N/A</v>
      </c>
      <c r="Q12" s="1" t="e">
        <f t="shared" si="7"/>
        <v>#N/A</v>
      </c>
      <c r="R12" s="1" t="e">
        <f t="shared" si="8"/>
        <v>#N/A</v>
      </c>
      <c r="T12" s="26">
        <f t="shared" si="3"/>
        <v>0</v>
      </c>
    </row>
    <row r="13" spans="1:41" ht="20.25" customHeight="1" x14ac:dyDescent="0.2">
      <c r="A13" s="3" t="str">
        <f t="shared" si="4"/>
        <v/>
      </c>
      <c r="B13" s="31"/>
      <c r="C13" s="31"/>
      <c r="D13" s="32"/>
      <c r="E13" s="32"/>
      <c r="F13" s="29"/>
      <c r="G13" s="64"/>
      <c r="H13" s="71">
        <f t="shared" si="9"/>
        <v>0</v>
      </c>
      <c r="I13" s="62"/>
      <c r="J13" s="61"/>
      <c r="K13" s="84">
        <f t="shared" si="0"/>
        <v>0</v>
      </c>
      <c r="L13" s="42">
        <f t="shared" si="5"/>
        <v>0</v>
      </c>
      <c r="N13" s="1" t="e">
        <f t="shared" si="1"/>
        <v>#N/A</v>
      </c>
      <c r="O13" s="1" t="e">
        <f t="shared" si="2"/>
        <v>#N/A</v>
      </c>
      <c r="P13" s="1" t="e">
        <f t="shared" si="6"/>
        <v>#N/A</v>
      </c>
      <c r="Q13" s="1" t="e">
        <f t="shared" si="7"/>
        <v>#N/A</v>
      </c>
      <c r="R13" s="1" t="e">
        <f t="shared" si="8"/>
        <v>#N/A</v>
      </c>
      <c r="T13" s="26">
        <f t="shared" si="3"/>
        <v>0</v>
      </c>
    </row>
    <row r="14" spans="1:41" ht="20.25" customHeight="1" x14ac:dyDescent="0.2">
      <c r="A14" s="3" t="str">
        <f t="shared" si="4"/>
        <v/>
      </c>
      <c r="B14" s="31"/>
      <c r="C14" s="31"/>
      <c r="D14" s="32"/>
      <c r="E14" s="32"/>
      <c r="F14" s="29"/>
      <c r="G14" s="64"/>
      <c r="H14" s="71">
        <f t="shared" si="9"/>
        <v>0</v>
      </c>
      <c r="I14" s="62"/>
      <c r="J14" s="61"/>
      <c r="K14" s="84">
        <f t="shared" si="0"/>
        <v>0</v>
      </c>
      <c r="L14" s="42">
        <f t="shared" si="5"/>
        <v>0</v>
      </c>
      <c r="N14" s="1" t="e">
        <f t="shared" si="1"/>
        <v>#N/A</v>
      </c>
      <c r="O14" s="1" t="e">
        <f t="shared" si="2"/>
        <v>#N/A</v>
      </c>
      <c r="P14" s="1" t="e">
        <f t="shared" si="6"/>
        <v>#N/A</v>
      </c>
      <c r="Q14" s="1" t="e">
        <f t="shared" si="7"/>
        <v>#N/A</v>
      </c>
      <c r="R14" s="1" t="e">
        <f t="shared" si="8"/>
        <v>#N/A</v>
      </c>
      <c r="T14" s="26">
        <f t="shared" si="3"/>
        <v>0</v>
      </c>
    </row>
    <row r="15" spans="1:41" ht="20.25" customHeight="1" x14ac:dyDescent="0.2">
      <c r="A15" s="3" t="str">
        <f t="shared" si="4"/>
        <v/>
      </c>
      <c r="B15" s="31"/>
      <c r="C15" s="31"/>
      <c r="D15" s="32"/>
      <c r="E15" s="32"/>
      <c r="F15" s="29"/>
      <c r="G15" s="64"/>
      <c r="H15" s="71">
        <f t="shared" si="9"/>
        <v>0</v>
      </c>
      <c r="I15" s="62"/>
      <c r="J15" s="61"/>
      <c r="K15" s="84">
        <f t="shared" si="0"/>
        <v>0</v>
      </c>
      <c r="L15" s="42">
        <f t="shared" si="5"/>
        <v>0</v>
      </c>
      <c r="N15" s="1" t="e">
        <f t="shared" si="1"/>
        <v>#N/A</v>
      </c>
      <c r="O15" s="1" t="e">
        <f t="shared" si="2"/>
        <v>#N/A</v>
      </c>
      <c r="P15" s="1" t="e">
        <f t="shared" si="6"/>
        <v>#N/A</v>
      </c>
      <c r="Q15" s="1" t="e">
        <f t="shared" si="7"/>
        <v>#N/A</v>
      </c>
      <c r="R15" s="1" t="e">
        <f t="shared" si="8"/>
        <v>#N/A</v>
      </c>
      <c r="T15" s="26">
        <f t="shared" si="3"/>
        <v>0</v>
      </c>
    </row>
    <row r="16" spans="1:41" ht="20.25" customHeight="1" x14ac:dyDescent="0.2">
      <c r="A16" s="3" t="str">
        <f t="shared" si="4"/>
        <v/>
      </c>
      <c r="B16" s="31"/>
      <c r="C16" s="31"/>
      <c r="D16" s="32"/>
      <c r="E16" s="21"/>
      <c r="F16" s="22"/>
      <c r="G16" s="65"/>
      <c r="H16" s="71">
        <f t="shared" si="9"/>
        <v>0</v>
      </c>
      <c r="I16" s="62"/>
      <c r="J16" s="61"/>
      <c r="K16" s="84">
        <f t="shared" si="0"/>
        <v>0</v>
      </c>
      <c r="L16" s="42">
        <f t="shared" si="5"/>
        <v>0</v>
      </c>
      <c r="N16" s="1" t="e">
        <f t="shared" si="1"/>
        <v>#N/A</v>
      </c>
      <c r="O16" s="1" t="e">
        <f t="shared" si="2"/>
        <v>#N/A</v>
      </c>
      <c r="P16" s="1" t="e">
        <f t="shared" si="6"/>
        <v>#N/A</v>
      </c>
      <c r="Q16" s="1" t="e">
        <f t="shared" si="7"/>
        <v>#N/A</v>
      </c>
      <c r="R16" s="1" t="e">
        <f t="shared" si="8"/>
        <v>#N/A</v>
      </c>
      <c r="T16" s="26">
        <f t="shared" si="3"/>
        <v>0</v>
      </c>
    </row>
    <row r="17" spans="1:20" ht="20.25" customHeight="1" x14ac:dyDescent="0.2">
      <c r="A17" s="3" t="str">
        <f t="shared" si="4"/>
        <v/>
      </c>
      <c r="B17" s="31"/>
      <c r="C17" s="31"/>
      <c r="D17" s="32"/>
      <c r="E17" s="21"/>
      <c r="F17" s="22"/>
      <c r="G17" s="65"/>
      <c r="H17" s="71">
        <f t="shared" si="9"/>
        <v>0</v>
      </c>
      <c r="I17" s="62"/>
      <c r="J17" s="61"/>
      <c r="K17" s="84">
        <f t="shared" si="0"/>
        <v>0</v>
      </c>
      <c r="L17" s="42">
        <f t="shared" si="5"/>
        <v>0</v>
      </c>
      <c r="N17" s="1" t="e">
        <f t="shared" si="1"/>
        <v>#N/A</v>
      </c>
      <c r="O17" s="1" t="e">
        <f t="shared" si="2"/>
        <v>#N/A</v>
      </c>
      <c r="P17" s="1" t="e">
        <f t="shared" si="6"/>
        <v>#N/A</v>
      </c>
      <c r="Q17" s="1" t="e">
        <f t="shared" si="7"/>
        <v>#N/A</v>
      </c>
      <c r="R17" s="1" t="e">
        <f t="shared" si="8"/>
        <v>#N/A</v>
      </c>
      <c r="T17" s="26">
        <f t="shared" si="3"/>
        <v>0</v>
      </c>
    </row>
    <row r="18" spans="1:20" ht="20.25" customHeight="1" x14ac:dyDescent="0.2">
      <c r="A18" s="3" t="str">
        <f t="shared" si="4"/>
        <v/>
      </c>
      <c r="B18" s="21"/>
      <c r="C18" s="21"/>
      <c r="D18" s="21"/>
      <c r="E18" s="21"/>
      <c r="F18" s="22"/>
      <c r="G18" s="65"/>
      <c r="H18" s="71">
        <f t="shared" si="9"/>
        <v>0</v>
      </c>
      <c r="I18" s="62"/>
      <c r="J18" s="61"/>
      <c r="K18" s="84">
        <f t="shared" si="0"/>
        <v>0</v>
      </c>
      <c r="L18" s="42">
        <f t="shared" si="5"/>
        <v>0</v>
      </c>
      <c r="N18" s="1" t="e">
        <f t="shared" si="1"/>
        <v>#N/A</v>
      </c>
      <c r="O18" s="1" t="e">
        <f t="shared" si="2"/>
        <v>#N/A</v>
      </c>
      <c r="P18" s="1" t="e">
        <f t="shared" si="6"/>
        <v>#N/A</v>
      </c>
      <c r="Q18" s="1" t="e">
        <f t="shared" si="7"/>
        <v>#N/A</v>
      </c>
      <c r="R18" s="1" t="e">
        <f t="shared" si="8"/>
        <v>#N/A</v>
      </c>
      <c r="T18" s="26">
        <f t="shared" si="3"/>
        <v>0</v>
      </c>
    </row>
    <row r="19" spans="1:20" ht="20.25" customHeight="1" x14ac:dyDescent="0.2">
      <c r="A19" s="3" t="str">
        <f t="shared" si="4"/>
        <v/>
      </c>
      <c r="B19" s="21"/>
      <c r="C19" s="21"/>
      <c r="D19" s="21"/>
      <c r="E19" s="21"/>
      <c r="F19" s="22"/>
      <c r="G19" s="65"/>
      <c r="H19" s="71">
        <f t="shared" si="9"/>
        <v>0</v>
      </c>
      <c r="I19" s="62"/>
      <c r="J19" s="61"/>
      <c r="K19" s="84">
        <f t="shared" si="0"/>
        <v>0</v>
      </c>
      <c r="L19" s="42">
        <f t="shared" si="5"/>
        <v>0</v>
      </c>
      <c r="N19" s="1" t="e">
        <f t="shared" si="1"/>
        <v>#N/A</v>
      </c>
      <c r="O19" s="1" t="e">
        <f t="shared" si="2"/>
        <v>#N/A</v>
      </c>
      <c r="P19" s="1" t="e">
        <f t="shared" si="6"/>
        <v>#N/A</v>
      </c>
      <c r="Q19" s="1" t="e">
        <f t="shared" si="7"/>
        <v>#N/A</v>
      </c>
      <c r="R19" s="1" t="e">
        <f t="shared" si="8"/>
        <v>#N/A</v>
      </c>
      <c r="T19" s="26">
        <f t="shared" si="3"/>
        <v>0</v>
      </c>
    </row>
    <row r="20" spans="1:20" ht="20.25" customHeight="1" x14ac:dyDescent="0.2">
      <c r="A20" s="3" t="str">
        <f t="shared" si="4"/>
        <v/>
      </c>
      <c r="B20" s="21"/>
      <c r="C20" s="21"/>
      <c r="D20" s="21"/>
      <c r="E20" s="21"/>
      <c r="F20" s="22"/>
      <c r="G20" s="65"/>
      <c r="H20" s="71">
        <f t="shared" si="9"/>
        <v>0</v>
      </c>
      <c r="I20" s="62"/>
      <c r="J20" s="61"/>
      <c r="K20" s="84">
        <f t="shared" si="0"/>
        <v>0</v>
      </c>
      <c r="L20" s="42">
        <f t="shared" si="5"/>
        <v>0</v>
      </c>
      <c r="N20" s="1" t="e">
        <f t="shared" si="1"/>
        <v>#N/A</v>
      </c>
      <c r="O20" s="1" t="e">
        <f t="shared" si="2"/>
        <v>#N/A</v>
      </c>
      <c r="P20" s="1" t="e">
        <f t="shared" si="6"/>
        <v>#N/A</v>
      </c>
      <c r="Q20" s="1" t="e">
        <f t="shared" si="7"/>
        <v>#N/A</v>
      </c>
      <c r="R20" s="1" t="e">
        <f t="shared" si="8"/>
        <v>#N/A</v>
      </c>
      <c r="T20" s="26">
        <f t="shared" si="3"/>
        <v>0</v>
      </c>
    </row>
    <row r="21" spans="1:20" ht="20.25" customHeight="1" x14ac:dyDescent="0.2">
      <c r="A21" s="3" t="str">
        <f t="shared" si="4"/>
        <v/>
      </c>
      <c r="B21" s="21"/>
      <c r="C21" s="21"/>
      <c r="D21" s="21"/>
      <c r="E21" s="21"/>
      <c r="F21" s="22"/>
      <c r="G21" s="65"/>
      <c r="H21" s="71">
        <f t="shared" si="9"/>
        <v>0</v>
      </c>
      <c r="I21" s="62"/>
      <c r="J21" s="61"/>
      <c r="K21" s="84">
        <f t="shared" si="0"/>
        <v>0</v>
      </c>
      <c r="L21" s="42">
        <f t="shared" si="5"/>
        <v>0</v>
      </c>
      <c r="N21" s="1" t="e">
        <f t="shared" si="1"/>
        <v>#N/A</v>
      </c>
      <c r="O21" s="1" t="e">
        <f t="shared" si="2"/>
        <v>#N/A</v>
      </c>
      <c r="P21" s="1" t="e">
        <f t="shared" si="6"/>
        <v>#N/A</v>
      </c>
      <c r="Q21" s="1" t="e">
        <f t="shared" si="7"/>
        <v>#N/A</v>
      </c>
      <c r="R21" s="1" t="e">
        <f t="shared" si="8"/>
        <v>#N/A</v>
      </c>
      <c r="T21" s="26">
        <f t="shared" si="3"/>
        <v>0</v>
      </c>
    </row>
    <row r="22" spans="1:20" ht="20.25" customHeight="1" x14ac:dyDescent="0.2">
      <c r="A22" s="3" t="str">
        <f t="shared" si="4"/>
        <v/>
      </c>
      <c r="B22" s="21"/>
      <c r="C22" s="21"/>
      <c r="D22" s="21"/>
      <c r="E22" s="21"/>
      <c r="F22" s="22"/>
      <c r="G22" s="65"/>
      <c r="H22" s="71">
        <f t="shared" si="9"/>
        <v>0</v>
      </c>
      <c r="I22" s="62"/>
      <c r="J22" s="61"/>
      <c r="K22" s="84">
        <f t="shared" si="0"/>
        <v>0</v>
      </c>
      <c r="L22" s="42">
        <f t="shared" si="5"/>
        <v>0</v>
      </c>
      <c r="N22" s="1" t="e">
        <f t="shared" si="1"/>
        <v>#N/A</v>
      </c>
      <c r="O22" s="1" t="e">
        <f t="shared" si="2"/>
        <v>#N/A</v>
      </c>
      <c r="P22" s="1" t="e">
        <f t="shared" si="6"/>
        <v>#N/A</v>
      </c>
      <c r="Q22" s="1" t="e">
        <f t="shared" si="7"/>
        <v>#N/A</v>
      </c>
      <c r="R22" s="1" t="e">
        <f t="shared" si="8"/>
        <v>#N/A</v>
      </c>
      <c r="T22" s="26">
        <f t="shared" si="3"/>
        <v>0</v>
      </c>
    </row>
    <row r="23" spans="1:20" ht="20.25" customHeight="1" x14ac:dyDescent="0.2">
      <c r="A23" s="3" t="str">
        <f t="shared" si="4"/>
        <v/>
      </c>
      <c r="B23" s="21"/>
      <c r="C23" s="21"/>
      <c r="D23" s="21"/>
      <c r="E23" s="21"/>
      <c r="F23" s="22"/>
      <c r="G23" s="65"/>
      <c r="H23" s="71">
        <f t="shared" si="9"/>
        <v>0</v>
      </c>
      <c r="I23" s="62"/>
      <c r="J23" s="61"/>
      <c r="K23" s="84">
        <f t="shared" si="0"/>
        <v>0</v>
      </c>
      <c r="L23" s="42">
        <f t="shared" si="5"/>
        <v>0</v>
      </c>
      <c r="N23" s="1" t="e">
        <f t="shared" si="1"/>
        <v>#N/A</v>
      </c>
      <c r="O23" s="1" t="e">
        <f t="shared" si="2"/>
        <v>#N/A</v>
      </c>
      <c r="P23" s="1" t="e">
        <f t="shared" si="6"/>
        <v>#N/A</v>
      </c>
      <c r="Q23" s="1" t="e">
        <f t="shared" si="7"/>
        <v>#N/A</v>
      </c>
      <c r="R23" s="1" t="e">
        <f t="shared" si="8"/>
        <v>#N/A</v>
      </c>
      <c r="T23" s="26">
        <f t="shared" si="3"/>
        <v>0</v>
      </c>
    </row>
    <row r="24" spans="1:20" ht="20.25" customHeight="1" x14ac:dyDescent="0.2">
      <c r="A24" s="3" t="str">
        <f t="shared" si="4"/>
        <v/>
      </c>
      <c r="B24" s="21"/>
      <c r="C24" s="21"/>
      <c r="D24" s="21"/>
      <c r="E24" s="21"/>
      <c r="F24" s="22"/>
      <c r="G24" s="65"/>
      <c r="H24" s="71">
        <f t="shared" si="9"/>
        <v>0</v>
      </c>
      <c r="I24" s="62"/>
      <c r="J24" s="61"/>
      <c r="K24" s="84">
        <f t="shared" si="0"/>
        <v>0</v>
      </c>
      <c r="L24" s="42">
        <f t="shared" si="5"/>
        <v>0</v>
      </c>
      <c r="N24" s="1" t="e">
        <f t="shared" si="1"/>
        <v>#N/A</v>
      </c>
      <c r="O24" s="1" t="e">
        <f t="shared" si="2"/>
        <v>#N/A</v>
      </c>
      <c r="P24" s="1" t="e">
        <f t="shared" si="6"/>
        <v>#N/A</v>
      </c>
      <c r="Q24" s="1" t="e">
        <f t="shared" si="7"/>
        <v>#N/A</v>
      </c>
      <c r="R24" s="1" t="e">
        <f t="shared" si="8"/>
        <v>#N/A</v>
      </c>
      <c r="T24" s="26">
        <f t="shared" si="3"/>
        <v>0</v>
      </c>
    </row>
    <row r="25" spans="1:20" ht="20.25" customHeight="1" x14ac:dyDescent="0.2">
      <c r="A25" s="3" t="str">
        <f t="shared" si="4"/>
        <v/>
      </c>
      <c r="B25" s="21"/>
      <c r="C25" s="21"/>
      <c r="D25" s="21"/>
      <c r="E25" s="21"/>
      <c r="F25" s="22"/>
      <c r="G25" s="65"/>
      <c r="H25" s="71">
        <f t="shared" si="9"/>
        <v>0</v>
      </c>
      <c r="I25" s="62"/>
      <c r="J25" s="61"/>
      <c r="K25" s="84">
        <f t="shared" si="0"/>
        <v>0</v>
      </c>
      <c r="L25" s="42">
        <f t="shared" si="5"/>
        <v>0</v>
      </c>
      <c r="N25" s="1" t="e">
        <f t="shared" si="1"/>
        <v>#N/A</v>
      </c>
      <c r="O25" s="1" t="e">
        <f t="shared" si="2"/>
        <v>#N/A</v>
      </c>
      <c r="P25" s="1" t="e">
        <f t="shared" si="6"/>
        <v>#N/A</v>
      </c>
      <c r="Q25" s="1" t="e">
        <f t="shared" si="7"/>
        <v>#N/A</v>
      </c>
      <c r="R25" s="1" t="e">
        <f t="shared" si="8"/>
        <v>#N/A</v>
      </c>
      <c r="T25" s="26">
        <f t="shared" si="3"/>
        <v>0</v>
      </c>
    </row>
    <row r="26" spans="1:20" ht="20.25" customHeight="1" x14ac:dyDescent="0.2">
      <c r="A26" s="3" t="str">
        <f t="shared" si="4"/>
        <v/>
      </c>
      <c r="B26" s="21"/>
      <c r="C26" s="21"/>
      <c r="D26" s="21"/>
      <c r="E26" s="21"/>
      <c r="F26" s="22"/>
      <c r="G26" s="65"/>
      <c r="H26" s="71">
        <f t="shared" si="9"/>
        <v>0</v>
      </c>
      <c r="I26" s="62"/>
      <c r="J26" s="61"/>
      <c r="K26" s="84">
        <f t="shared" si="0"/>
        <v>0</v>
      </c>
      <c r="L26" s="42">
        <f t="shared" si="5"/>
        <v>0</v>
      </c>
      <c r="N26" s="1" t="e">
        <f t="shared" si="1"/>
        <v>#N/A</v>
      </c>
      <c r="O26" s="1" t="e">
        <f t="shared" si="2"/>
        <v>#N/A</v>
      </c>
      <c r="P26" s="1" t="e">
        <f t="shared" si="6"/>
        <v>#N/A</v>
      </c>
      <c r="Q26" s="1" t="e">
        <f t="shared" si="7"/>
        <v>#N/A</v>
      </c>
      <c r="R26" s="1" t="e">
        <f t="shared" si="8"/>
        <v>#N/A</v>
      </c>
      <c r="T26" s="26">
        <f t="shared" si="3"/>
        <v>0</v>
      </c>
    </row>
    <row r="27" spans="1:20" ht="20.25" customHeight="1" x14ac:dyDescent="0.2">
      <c r="A27" s="3" t="str">
        <f t="shared" si="4"/>
        <v/>
      </c>
      <c r="B27" s="21"/>
      <c r="C27" s="21"/>
      <c r="D27" s="21"/>
      <c r="E27" s="21"/>
      <c r="F27" s="22"/>
      <c r="G27" s="65"/>
      <c r="H27" s="71">
        <f t="shared" si="9"/>
        <v>0</v>
      </c>
      <c r="I27" s="62"/>
      <c r="J27" s="61"/>
      <c r="K27" s="84">
        <f t="shared" si="0"/>
        <v>0</v>
      </c>
      <c r="L27" s="42">
        <f t="shared" si="5"/>
        <v>0</v>
      </c>
      <c r="N27" s="1" t="e">
        <f t="shared" si="1"/>
        <v>#N/A</v>
      </c>
      <c r="O27" s="1" t="e">
        <f t="shared" si="2"/>
        <v>#N/A</v>
      </c>
      <c r="P27" s="1" t="e">
        <f t="shared" si="6"/>
        <v>#N/A</v>
      </c>
      <c r="Q27" s="1" t="e">
        <f t="shared" si="7"/>
        <v>#N/A</v>
      </c>
      <c r="R27" s="1" t="e">
        <f t="shared" si="8"/>
        <v>#N/A</v>
      </c>
      <c r="T27" s="26">
        <f t="shared" si="3"/>
        <v>0</v>
      </c>
    </row>
    <row r="28" spans="1:20" ht="20.25" customHeight="1" x14ac:dyDescent="0.2">
      <c r="A28" s="3" t="str">
        <f t="shared" si="4"/>
        <v/>
      </c>
      <c r="B28" s="21"/>
      <c r="C28" s="21"/>
      <c r="D28" s="21"/>
      <c r="E28" s="21"/>
      <c r="F28" s="22"/>
      <c r="G28" s="65"/>
      <c r="H28" s="71">
        <f t="shared" si="9"/>
        <v>0</v>
      </c>
      <c r="I28" s="62"/>
      <c r="J28" s="61"/>
      <c r="K28" s="84">
        <f t="shared" si="0"/>
        <v>0</v>
      </c>
      <c r="L28" s="42">
        <f t="shared" si="5"/>
        <v>0</v>
      </c>
      <c r="N28" s="1" t="e">
        <f t="shared" si="1"/>
        <v>#N/A</v>
      </c>
      <c r="O28" s="1" t="e">
        <f t="shared" si="2"/>
        <v>#N/A</v>
      </c>
      <c r="P28" s="1" t="e">
        <f t="shared" si="6"/>
        <v>#N/A</v>
      </c>
      <c r="Q28" s="1" t="e">
        <f t="shared" si="7"/>
        <v>#N/A</v>
      </c>
      <c r="R28" s="1" t="e">
        <f t="shared" si="8"/>
        <v>#N/A</v>
      </c>
      <c r="T28" s="26">
        <f t="shared" si="3"/>
        <v>0</v>
      </c>
    </row>
    <row r="29" spans="1:20" ht="20.25" customHeight="1" x14ac:dyDescent="0.2">
      <c r="A29" s="3" t="str">
        <f t="shared" si="4"/>
        <v/>
      </c>
      <c r="B29" s="21"/>
      <c r="C29" s="21"/>
      <c r="D29" s="21"/>
      <c r="E29" s="21"/>
      <c r="F29" s="22"/>
      <c r="G29" s="65"/>
      <c r="H29" s="71">
        <f t="shared" si="9"/>
        <v>0</v>
      </c>
      <c r="I29" s="62"/>
      <c r="J29" s="61"/>
      <c r="K29" s="84">
        <f t="shared" si="0"/>
        <v>0</v>
      </c>
      <c r="L29" s="42">
        <f t="shared" si="5"/>
        <v>0</v>
      </c>
      <c r="N29" s="1" t="e">
        <f t="shared" si="1"/>
        <v>#N/A</v>
      </c>
      <c r="O29" s="1" t="e">
        <f t="shared" si="2"/>
        <v>#N/A</v>
      </c>
      <c r="P29" s="1" t="e">
        <f t="shared" si="6"/>
        <v>#N/A</v>
      </c>
      <c r="Q29" s="1" t="e">
        <f t="shared" si="7"/>
        <v>#N/A</v>
      </c>
      <c r="R29" s="1" t="e">
        <f t="shared" si="8"/>
        <v>#N/A</v>
      </c>
      <c r="T29" s="26">
        <f t="shared" si="3"/>
        <v>0</v>
      </c>
    </row>
    <row r="30" spans="1:20" ht="20.25" customHeight="1" x14ac:dyDescent="0.2">
      <c r="A30" s="3" t="str">
        <f t="shared" si="4"/>
        <v/>
      </c>
      <c r="B30" s="21"/>
      <c r="C30" s="21"/>
      <c r="D30" s="21"/>
      <c r="E30" s="21"/>
      <c r="F30" s="22"/>
      <c r="G30" s="65"/>
      <c r="H30" s="71">
        <f t="shared" si="9"/>
        <v>0</v>
      </c>
      <c r="I30" s="62"/>
      <c r="J30" s="61"/>
      <c r="K30" s="84">
        <f t="shared" si="0"/>
        <v>0</v>
      </c>
      <c r="L30" s="42">
        <f t="shared" si="5"/>
        <v>0</v>
      </c>
      <c r="N30" s="1" t="e">
        <f t="shared" si="1"/>
        <v>#N/A</v>
      </c>
      <c r="O30" s="1" t="e">
        <f t="shared" si="2"/>
        <v>#N/A</v>
      </c>
      <c r="P30" s="1" t="e">
        <f t="shared" si="6"/>
        <v>#N/A</v>
      </c>
      <c r="Q30" s="1" t="e">
        <f t="shared" si="7"/>
        <v>#N/A</v>
      </c>
      <c r="R30" s="1" t="e">
        <f t="shared" si="8"/>
        <v>#N/A</v>
      </c>
      <c r="T30" s="26">
        <f t="shared" si="3"/>
        <v>0</v>
      </c>
    </row>
    <row r="31" spans="1:20" ht="20.25" customHeight="1" x14ac:dyDescent="0.2">
      <c r="A31" s="3" t="str">
        <f t="shared" si="4"/>
        <v/>
      </c>
      <c r="B31" s="21"/>
      <c r="C31" s="21"/>
      <c r="D31" s="21"/>
      <c r="E31" s="21"/>
      <c r="F31" s="22"/>
      <c r="G31" s="65"/>
      <c r="H31" s="71">
        <f t="shared" si="9"/>
        <v>0</v>
      </c>
      <c r="I31" s="62"/>
      <c r="J31" s="61"/>
      <c r="K31" s="84">
        <f t="shared" si="0"/>
        <v>0</v>
      </c>
      <c r="L31" s="42">
        <f t="shared" si="5"/>
        <v>0</v>
      </c>
      <c r="N31" s="1" t="e">
        <f t="shared" si="1"/>
        <v>#N/A</v>
      </c>
      <c r="O31" s="1" t="e">
        <f t="shared" si="2"/>
        <v>#N/A</v>
      </c>
      <c r="P31" s="1" t="e">
        <f t="shared" si="6"/>
        <v>#N/A</v>
      </c>
      <c r="Q31" s="1" t="e">
        <f t="shared" si="7"/>
        <v>#N/A</v>
      </c>
      <c r="R31" s="1" t="e">
        <f t="shared" si="8"/>
        <v>#N/A</v>
      </c>
      <c r="T31" s="26">
        <f t="shared" si="3"/>
        <v>0</v>
      </c>
    </row>
    <row r="32" spans="1:20" ht="20.25" customHeight="1" x14ac:dyDescent="0.2">
      <c r="A32" s="3" t="str">
        <f t="shared" si="4"/>
        <v/>
      </c>
      <c r="B32" s="21"/>
      <c r="C32" s="21"/>
      <c r="D32" s="21"/>
      <c r="E32" s="21"/>
      <c r="F32" s="22"/>
      <c r="G32" s="65"/>
      <c r="H32" s="71">
        <f t="shared" si="9"/>
        <v>0</v>
      </c>
      <c r="I32" s="62"/>
      <c r="J32" s="61"/>
      <c r="K32" s="84">
        <f t="shared" si="0"/>
        <v>0</v>
      </c>
      <c r="L32" s="42">
        <f t="shared" si="5"/>
        <v>0</v>
      </c>
      <c r="N32" s="1" t="e">
        <f t="shared" si="1"/>
        <v>#N/A</v>
      </c>
      <c r="O32" s="1" t="e">
        <f t="shared" si="2"/>
        <v>#N/A</v>
      </c>
      <c r="P32" s="1" t="e">
        <f t="shared" si="6"/>
        <v>#N/A</v>
      </c>
      <c r="Q32" s="1" t="e">
        <f t="shared" si="7"/>
        <v>#N/A</v>
      </c>
      <c r="R32" s="1" t="e">
        <f t="shared" si="8"/>
        <v>#N/A</v>
      </c>
      <c r="T32" s="26">
        <f t="shared" si="3"/>
        <v>0</v>
      </c>
    </row>
    <row r="33" spans="1:20" ht="20.25" customHeight="1" x14ac:dyDescent="0.2">
      <c r="A33" s="3" t="str">
        <f t="shared" si="4"/>
        <v/>
      </c>
      <c r="B33" s="21"/>
      <c r="C33" s="21"/>
      <c r="D33" s="21"/>
      <c r="E33" s="21"/>
      <c r="F33" s="22"/>
      <c r="G33" s="65"/>
      <c r="H33" s="71">
        <f t="shared" si="9"/>
        <v>0</v>
      </c>
      <c r="I33" s="62"/>
      <c r="J33" s="61"/>
      <c r="K33" s="84">
        <f t="shared" si="0"/>
        <v>0</v>
      </c>
      <c r="L33" s="42">
        <f t="shared" si="5"/>
        <v>0</v>
      </c>
      <c r="N33" s="1" t="e">
        <f t="shared" si="1"/>
        <v>#N/A</v>
      </c>
      <c r="O33" s="1" t="e">
        <f t="shared" si="2"/>
        <v>#N/A</v>
      </c>
      <c r="P33" s="1" t="e">
        <f t="shared" si="6"/>
        <v>#N/A</v>
      </c>
      <c r="Q33" s="1" t="e">
        <f t="shared" si="7"/>
        <v>#N/A</v>
      </c>
      <c r="R33" s="1" t="e">
        <f t="shared" si="8"/>
        <v>#N/A</v>
      </c>
      <c r="T33" s="26">
        <f t="shared" si="3"/>
        <v>0</v>
      </c>
    </row>
    <row r="34" spans="1:20" ht="20.25" customHeight="1" x14ac:dyDescent="0.2">
      <c r="A34" s="3" t="str">
        <f t="shared" si="4"/>
        <v/>
      </c>
      <c r="B34" s="21"/>
      <c r="C34" s="21"/>
      <c r="D34" s="21"/>
      <c r="E34" s="21"/>
      <c r="F34" s="22"/>
      <c r="G34" s="65"/>
      <c r="H34" s="71">
        <f t="shared" si="9"/>
        <v>0</v>
      </c>
      <c r="I34" s="62"/>
      <c r="J34" s="61"/>
      <c r="K34" s="84">
        <f t="shared" si="0"/>
        <v>0</v>
      </c>
      <c r="L34" s="42">
        <f t="shared" si="5"/>
        <v>0</v>
      </c>
      <c r="N34" s="1" t="e">
        <f t="shared" si="1"/>
        <v>#N/A</v>
      </c>
      <c r="O34" s="1" t="e">
        <f t="shared" si="2"/>
        <v>#N/A</v>
      </c>
      <c r="P34" s="1" t="e">
        <f t="shared" si="6"/>
        <v>#N/A</v>
      </c>
      <c r="Q34" s="1" t="e">
        <f t="shared" si="7"/>
        <v>#N/A</v>
      </c>
      <c r="R34" s="1" t="e">
        <f t="shared" si="8"/>
        <v>#N/A</v>
      </c>
      <c r="T34" s="26">
        <f t="shared" ref="T34:T42" si="10">IF(ISTEXT(L34)=TRUE,1,0)</f>
        <v>0</v>
      </c>
    </row>
    <row r="35" spans="1:20" ht="20.25" customHeight="1" x14ac:dyDescent="0.2">
      <c r="A35" s="3" t="str">
        <f t="shared" si="4"/>
        <v/>
      </c>
      <c r="B35" s="21"/>
      <c r="C35" s="21"/>
      <c r="D35" s="21"/>
      <c r="E35" s="21"/>
      <c r="F35" s="22"/>
      <c r="G35" s="65"/>
      <c r="H35" s="71">
        <f t="shared" si="9"/>
        <v>0</v>
      </c>
      <c r="I35" s="62"/>
      <c r="J35" s="61"/>
      <c r="K35" s="84">
        <f t="shared" si="0"/>
        <v>0</v>
      </c>
      <c r="L35" s="42">
        <f t="shared" si="5"/>
        <v>0</v>
      </c>
      <c r="N35" s="1" t="e">
        <f t="shared" si="1"/>
        <v>#N/A</v>
      </c>
      <c r="O35" s="1" t="e">
        <f t="shared" si="2"/>
        <v>#N/A</v>
      </c>
      <c r="P35" s="1" t="e">
        <f t="shared" si="6"/>
        <v>#N/A</v>
      </c>
      <c r="Q35" s="1" t="e">
        <f t="shared" si="7"/>
        <v>#N/A</v>
      </c>
      <c r="R35" s="1" t="e">
        <f t="shared" si="8"/>
        <v>#N/A</v>
      </c>
      <c r="T35" s="26">
        <f t="shared" si="10"/>
        <v>0</v>
      </c>
    </row>
    <row r="36" spans="1:20" ht="20.25" customHeight="1" x14ac:dyDescent="0.2">
      <c r="A36" s="3" t="str">
        <f t="shared" si="4"/>
        <v/>
      </c>
      <c r="B36" s="21"/>
      <c r="C36" s="21"/>
      <c r="D36" s="21"/>
      <c r="E36" s="21"/>
      <c r="F36" s="22"/>
      <c r="G36" s="65"/>
      <c r="H36" s="71">
        <f t="shared" si="9"/>
        <v>0</v>
      </c>
      <c r="I36" s="62"/>
      <c r="J36" s="61"/>
      <c r="K36" s="84">
        <f t="shared" si="0"/>
        <v>0</v>
      </c>
      <c r="L36" s="42">
        <f t="shared" si="5"/>
        <v>0</v>
      </c>
      <c r="N36" s="1" t="e">
        <f t="shared" si="1"/>
        <v>#N/A</v>
      </c>
      <c r="O36" s="1" t="e">
        <f t="shared" si="2"/>
        <v>#N/A</v>
      </c>
      <c r="P36" s="1" t="e">
        <f t="shared" si="6"/>
        <v>#N/A</v>
      </c>
      <c r="Q36" s="1" t="e">
        <f t="shared" si="7"/>
        <v>#N/A</v>
      </c>
      <c r="R36" s="1" t="e">
        <f t="shared" si="8"/>
        <v>#N/A</v>
      </c>
      <c r="T36" s="26">
        <f t="shared" si="10"/>
        <v>0</v>
      </c>
    </row>
    <row r="37" spans="1:20" ht="20.25" customHeight="1" x14ac:dyDescent="0.2">
      <c r="A37" s="3" t="str">
        <f t="shared" si="4"/>
        <v/>
      </c>
      <c r="B37" s="21"/>
      <c r="C37" s="21"/>
      <c r="D37" s="21"/>
      <c r="E37" s="21"/>
      <c r="F37" s="22"/>
      <c r="G37" s="65"/>
      <c r="H37" s="71">
        <f t="shared" si="9"/>
        <v>0</v>
      </c>
      <c r="I37" s="62"/>
      <c r="J37" s="61"/>
      <c r="K37" s="84">
        <f t="shared" si="0"/>
        <v>0</v>
      </c>
      <c r="L37" s="42">
        <f t="shared" si="5"/>
        <v>0</v>
      </c>
      <c r="N37" s="1" t="e">
        <f t="shared" si="1"/>
        <v>#N/A</v>
      </c>
      <c r="O37" s="1" t="e">
        <f t="shared" si="2"/>
        <v>#N/A</v>
      </c>
      <c r="P37" s="1" t="e">
        <f t="shared" si="6"/>
        <v>#N/A</v>
      </c>
      <c r="Q37" s="1" t="e">
        <f t="shared" si="7"/>
        <v>#N/A</v>
      </c>
      <c r="R37" s="1" t="e">
        <f t="shared" si="8"/>
        <v>#N/A</v>
      </c>
      <c r="T37" s="26">
        <f t="shared" si="10"/>
        <v>0</v>
      </c>
    </row>
    <row r="38" spans="1:20" ht="20.25" customHeight="1" x14ac:dyDescent="0.2">
      <c r="A38" s="3" t="str">
        <f t="shared" si="4"/>
        <v/>
      </c>
      <c r="B38" s="21"/>
      <c r="C38" s="21"/>
      <c r="D38" s="21"/>
      <c r="E38" s="21"/>
      <c r="F38" s="22"/>
      <c r="G38" s="65"/>
      <c r="H38" s="71">
        <f t="shared" si="9"/>
        <v>0</v>
      </c>
      <c r="I38" s="62"/>
      <c r="J38" s="61"/>
      <c r="K38" s="84">
        <f t="shared" si="0"/>
        <v>0</v>
      </c>
      <c r="L38" s="42">
        <f t="shared" si="5"/>
        <v>0</v>
      </c>
      <c r="N38" s="1" t="e">
        <f t="shared" si="1"/>
        <v>#N/A</v>
      </c>
      <c r="O38" s="1" t="e">
        <f t="shared" si="2"/>
        <v>#N/A</v>
      </c>
      <c r="P38" s="1" t="e">
        <f t="shared" si="6"/>
        <v>#N/A</v>
      </c>
      <c r="Q38" s="1" t="e">
        <f t="shared" si="7"/>
        <v>#N/A</v>
      </c>
      <c r="R38" s="1" t="e">
        <f t="shared" si="8"/>
        <v>#N/A</v>
      </c>
      <c r="T38" s="26">
        <f t="shared" si="10"/>
        <v>0</v>
      </c>
    </row>
    <row r="39" spans="1:20" ht="20.25" customHeight="1" x14ac:dyDescent="0.2">
      <c r="A39" s="3" t="str">
        <f t="shared" si="4"/>
        <v/>
      </c>
      <c r="B39" s="21"/>
      <c r="C39" s="21"/>
      <c r="D39" s="21"/>
      <c r="E39" s="21"/>
      <c r="F39" s="22"/>
      <c r="G39" s="65"/>
      <c r="H39" s="71">
        <f t="shared" si="9"/>
        <v>0</v>
      </c>
      <c r="I39" s="62"/>
      <c r="J39" s="61"/>
      <c r="K39" s="84">
        <f t="shared" si="0"/>
        <v>0</v>
      </c>
      <c r="L39" s="42">
        <f t="shared" si="5"/>
        <v>0</v>
      </c>
      <c r="N39" s="1" t="e">
        <f t="shared" si="1"/>
        <v>#N/A</v>
      </c>
      <c r="O39" s="1" t="e">
        <f t="shared" si="2"/>
        <v>#N/A</v>
      </c>
      <c r="P39" s="1" t="e">
        <f t="shared" si="6"/>
        <v>#N/A</v>
      </c>
      <c r="Q39" s="1" t="e">
        <f t="shared" si="7"/>
        <v>#N/A</v>
      </c>
      <c r="R39" s="1" t="e">
        <f t="shared" si="8"/>
        <v>#N/A</v>
      </c>
      <c r="T39" s="26">
        <f t="shared" si="10"/>
        <v>0</v>
      </c>
    </row>
    <row r="40" spans="1:20" ht="20.25" customHeight="1" x14ac:dyDescent="0.2">
      <c r="A40" s="3" t="str">
        <f t="shared" si="4"/>
        <v/>
      </c>
      <c r="B40" s="21"/>
      <c r="C40" s="21"/>
      <c r="D40" s="21"/>
      <c r="E40" s="21"/>
      <c r="F40" s="22"/>
      <c r="G40" s="65"/>
      <c r="H40" s="71">
        <f t="shared" si="9"/>
        <v>0</v>
      </c>
      <c r="I40" s="62"/>
      <c r="J40" s="61"/>
      <c r="K40" s="84">
        <f t="shared" si="0"/>
        <v>0</v>
      </c>
      <c r="L40" s="42">
        <f t="shared" si="5"/>
        <v>0</v>
      </c>
      <c r="N40" s="1" t="e">
        <f t="shared" si="1"/>
        <v>#N/A</v>
      </c>
      <c r="O40" s="1" t="e">
        <f t="shared" si="2"/>
        <v>#N/A</v>
      </c>
      <c r="P40" s="1" t="e">
        <f t="shared" si="6"/>
        <v>#N/A</v>
      </c>
      <c r="Q40" s="1" t="e">
        <f t="shared" si="7"/>
        <v>#N/A</v>
      </c>
      <c r="R40" s="1" t="e">
        <f t="shared" si="8"/>
        <v>#N/A</v>
      </c>
      <c r="T40" s="26">
        <f t="shared" si="10"/>
        <v>0</v>
      </c>
    </row>
    <row r="41" spans="1:20" ht="20.25" customHeight="1" x14ac:dyDescent="0.2">
      <c r="A41" s="3" t="str">
        <f t="shared" si="4"/>
        <v/>
      </c>
      <c r="B41" s="21"/>
      <c r="C41" s="21"/>
      <c r="D41" s="21"/>
      <c r="E41" s="21"/>
      <c r="F41" s="22"/>
      <c r="G41" s="65"/>
      <c r="H41" s="71">
        <f t="shared" si="9"/>
        <v>0</v>
      </c>
      <c r="I41" s="62"/>
      <c r="J41" s="61"/>
      <c r="K41" s="84">
        <f t="shared" si="0"/>
        <v>0</v>
      </c>
      <c r="L41" s="42">
        <f t="shared" si="5"/>
        <v>0</v>
      </c>
      <c r="N41" s="1" t="e">
        <f t="shared" si="1"/>
        <v>#N/A</v>
      </c>
      <c r="O41" s="1" t="e">
        <f t="shared" si="2"/>
        <v>#N/A</v>
      </c>
      <c r="P41" s="1" t="e">
        <f t="shared" si="6"/>
        <v>#N/A</v>
      </c>
      <c r="Q41" s="1" t="e">
        <f t="shared" si="7"/>
        <v>#N/A</v>
      </c>
      <c r="R41" s="1" t="e">
        <f t="shared" si="8"/>
        <v>#N/A</v>
      </c>
      <c r="T41" s="26">
        <f t="shared" si="10"/>
        <v>0</v>
      </c>
    </row>
    <row r="42" spans="1:20" ht="20.25" customHeight="1" x14ac:dyDescent="0.2">
      <c r="A42" s="3" t="str">
        <f t="shared" si="4"/>
        <v/>
      </c>
      <c r="B42" s="21"/>
      <c r="C42" s="21"/>
      <c r="D42" s="21"/>
      <c r="E42" s="21"/>
      <c r="F42" s="22"/>
      <c r="G42" s="65"/>
      <c r="H42" s="71">
        <f t="shared" si="9"/>
        <v>0</v>
      </c>
      <c r="I42" s="62"/>
      <c r="J42" s="61"/>
      <c r="K42" s="84">
        <f t="shared" si="0"/>
        <v>0</v>
      </c>
      <c r="L42" s="42">
        <f t="shared" si="5"/>
        <v>0</v>
      </c>
      <c r="N42" s="1" t="e">
        <f t="shared" si="1"/>
        <v>#N/A</v>
      </c>
      <c r="O42" s="1" t="e">
        <f t="shared" si="2"/>
        <v>#N/A</v>
      </c>
      <c r="P42" s="1" t="e">
        <f t="shared" si="6"/>
        <v>#N/A</v>
      </c>
      <c r="Q42" s="1" t="e">
        <f t="shared" si="7"/>
        <v>#N/A</v>
      </c>
      <c r="R42" s="1" t="e">
        <f t="shared" si="8"/>
        <v>#N/A</v>
      </c>
      <c r="T42" s="26">
        <f t="shared" si="10"/>
        <v>0</v>
      </c>
    </row>
    <row r="43" spans="1:20" ht="20.25" customHeight="1" thickBot="1" x14ac:dyDescent="0.25">
      <c r="A43" s="53" t="str">
        <f t="shared" si="4"/>
        <v/>
      </c>
      <c r="B43" s="23"/>
      <c r="C43" s="23"/>
      <c r="D43" s="23"/>
      <c r="E43" s="23"/>
      <c r="F43" s="24"/>
      <c r="G43" s="66"/>
      <c r="H43" s="71">
        <f t="shared" si="9"/>
        <v>0</v>
      </c>
      <c r="I43" s="63"/>
      <c r="J43" s="61"/>
      <c r="K43" s="84">
        <f t="shared" si="0"/>
        <v>0</v>
      </c>
      <c r="L43" s="42">
        <f t="shared" si="5"/>
        <v>0</v>
      </c>
      <c r="N43" s="1" t="e">
        <f t="shared" si="1"/>
        <v>#N/A</v>
      </c>
      <c r="O43" s="1" t="e">
        <f t="shared" si="2"/>
        <v>#N/A</v>
      </c>
      <c r="P43" s="1" t="e">
        <f t="shared" si="6"/>
        <v>#N/A</v>
      </c>
      <c r="Q43" s="1" t="e">
        <f t="shared" si="7"/>
        <v>#N/A</v>
      </c>
      <c r="R43" s="1" t="e">
        <f t="shared" si="8"/>
        <v>#N/A</v>
      </c>
      <c r="T43" s="26">
        <f t="shared" si="3"/>
        <v>0</v>
      </c>
    </row>
    <row r="44" spans="1:20" ht="20.25" customHeight="1" x14ac:dyDescent="0.2">
      <c r="A44" s="304" t="s">
        <v>536</v>
      </c>
      <c r="B44" s="305"/>
      <c r="C44" s="305"/>
      <c r="D44" s="305"/>
      <c r="E44" s="305"/>
      <c r="F44" s="305"/>
      <c r="G44" s="306"/>
      <c r="H44" s="47">
        <f t="shared" ref="H44:I47" si="11">SUMIF($J$8:$J$43,$J44,H$8:H$43)</f>
        <v>0</v>
      </c>
      <c r="I44" s="50">
        <f t="shared" si="11"/>
        <v>0</v>
      </c>
      <c r="J44" s="81" t="str">
        <f>'Локације по ОГШ'!K44</f>
        <v>тврди л.</v>
      </c>
      <c r="K44" s="50">
        <f>'Локације по ОГШ'!L44</f>
        <v>250000</v>
      </c>
      <c r="L44" s="54">
        <f>SUMIF($J$8:$J$43,$J44,L$8:L$43)</f>
        <v>0</v>
      </c>
      <c r="M44" s="1">
        <f>H44*K44</f>
        <v>0</v>
      </c>
      <c r="T44" s="26"/>
    </row>
    <row r="45" spans="1:20" ht="20.25" customHeight="1" x14ac:dyDescent="0.2">
      <c r="A45" s="307" t="s">
        <v>536</v>
      </c>
      <c r="B45" s="308"/>
      <c r="C45" s="308"/>
      <c r="D45" s="308"/>
      <c r="E45" s="308"/>
      <c r="F45" s="308"/>
      <c r="G45" s="309"/>
      <c r="H45" s="48">
        <f t="shared" si="11"/>
        <v>0</v>
      </c>
      <c r="I45" s="51">
        <f t="shared" si="11"/>
        <v>0</v>
      </c>
      <c r="J45" s="82" t="str">
        <f>'Локације по ОГШ'!K45</f>
        <v>меки л.</v>
      </c>
      <c r="K45" s="51">
        <f>'Локације по ОГШ'!L45</f>
        <v>220000</v>
      </c>
      <c r="L45" s="43">
        <f>SUMIF($J$8:$J$43,$J45,L$8:L$43)</f>
        <v>0</v>
      </c>
      <c r="M45" s="1">
        <f>H45*K45</f>
        <v>0</v>
      </c>
      <c r="T45" s="26"/>
    </row>
    <row r="46" spans="1:20" ht="20.25" customHeight="1" x14ac:dyDescent="0.2">
      <c r="A46" s="307" t="s">
        <v>536</v>
      </c>
      <c r="B46" s="308"/>
      <c r="C46" s="308"/>
      <c r="D46" s="308"/>
      <c r="E46" s="308"/>
      <c r="F46" s="308"/>
      <c r="G46" s="309"/>
      <c r="H46" s="48">
        <f t="shared" si="11"/>
        <v>0</v>
      </c>
      <c r="I46" s="51">
        <f t="shared" si="11"/>
        <v>0</v>
      </c>
      <c r="J46" s="82" t="str">
        <f>'Локације по ОГШ'!K46</f>
        <v>четинари</v>
      </c>
      <c r="K46" s="51">
        <f>'Локације по ОГШ'!L46</f>
        <v>220000</v>
      </c>
      <c r="L46" s="43">
        <f>SUMIF($J$8:$J$43,$J46,L$8:L$43)</f>
        <v>0</v>
      </c>
      <c r="M46" s="1">
        <f>H46*K46</f>
        <v>0</v>
      </c>
      <c r="T46" s="26"/>
    </row>
    <row r="47" spans="1:20" ht="20.25" customHeight="1" thickBot="1" x14ac:dyDescent="0.25">
      <c r="A47" s="310" t="s">
        <v>536</v>
      </c>
      <c r="B47" s="311"/>
      <c r="C47" s="311"/>
      <c r="D47" s="311"/>
      <c r="E47" s="311"/>
      <c r="F47" s="311"/>
      <c r="G47" s="312"/>
      <c r="H47" s="49">
        <f t="shared" si="11"/>
        <v>0</v>
      </c>
      <c r="I47" s="52">
        <f t="shared" si="11"/>
        <v>0</v>
      </c>
      <c r="J47" s="83" t="str">
        <f>'Локације по ОГШ'!K47</f>
        <v>багрем</v>
      </c>
      <c r="K47" s="52">
        <f>'Локације по ОГШ'!L47</f>
        <v>180000</v>
      </c>
      <c r="L47" s="55">
        <f>SUMIF($J$8:$J$43,$J47,L$8:L$43)</f>
        <v>0</v>
      </c>
      <c r="M47" s="1">
        <f>H47*K47</f>
        <v>0</v>
      </c>
      <c r="T47" s="26"/>
    </row>
    <row r="48" spans="1:20" ht="21" customHeight="1" thickBot="1" x14ac:dyDescent="0.25">
      <c r="A48" s="313" t="s">
        <v>21</v>
      </c>
      <c r="B48" s="314"/>
      <c r="C48" s="314"/>
      <c r="D48" s="314"/>
      <c r="E48" s="314"/>
      <c r="F48" s="314"/>
      <c r="G48" s="315"/>
      <c r="H48" s="5">
        <f>SUM(H44:H47)</f>
        <v>0</v>
      </c>
      <c r="I48" s="113">
        <f>SUM(I44:I47)</f>
        <v>0</v>
      </c>
      <c r="J48" s="72"/>
      <c r="K48" s="38"/>
      <c r="L48" s="44">
        <f>IF(T48&gt;0,"Провери унос!",SUM(L8:L43))</f>
        <v>0</v>
      </c>
      <c r="T48" s="26">
        <f>SUM(T8:T43)</f>
        <v>0</v>
      </c>
    </row>
    <row r="49" spans="1:35" ht="60" customHeight="1" x14ac:dyDescent="0.2">
      <c r="A49" s="299" t="s">
        <v>144</v>
      </c>
      <c r="B49" s="299"/>
      <c r="C49" s="299"/>
      <c r="D49" s="299"/>
      <c r="E49" s="299"/>
      <c r="F49" s="299"/>
      <c r="G49" s="299"/>
      <c r="H49" s="299"/>
      <c r="I49" s="299"/>
      <c r="J49" s="299"/>
      <c r="K49" s="299"/>
      <c r="L49" s="299"/>
    </row>
    <row r="50" spans="1:35" ht="18" customHeight="1" x14ac:dyDescent="0.2">
      <c r="A50" s="301">
        <f>Пријава!$C10</f>
        <v>0</v>
      </c>
      <c r="B50" s="301"/>
      <c r="C50" s="301"/>
      <c r="D50" s="301"/>
      <c r="E50" s="192" t="s">
        <v>22</v>
      </c>
      <c r="F50" s="192"/>
      <c r="G50" s="192"/>
      <c r="H50" s="192"/>
      <c r="I50" s="303">
        <f>Пријава!$C14</f>
        <v>0</v>
      </c>
      <c r="J50" s="303"/>
      <c r="K50" s="303"/>
      <c r="L50" s="303"/>
    </row>
    <row r="51" spans="1:35" ht="18" customHeight="1" x14ac:dyDescent="0.2">
      <c r="A51" s="300">
        <f>Пријава!$A34</f>
        <v>0</v>
      </c>
      <c r="B51" s="300"/>
      <c r="C51" s="300"/>
      <c r="D51" s="60"/>
      <c r="E51" s="192"/>
      <c r="F51" s="192"/>
      <c r="G51" s="192"/>
      <c r="H51" s="192"/>
      <c r="I51" s="246">
        <f>Пријава!$C15</f>
        <v>0</v>
      </c>
      <c r="J51" s="246"/>
      <c r="K51" s="246"/>
      <c r="L51" s="246"/>
    </row>
    <row r="52" spans="1:35" ht="36" customHeight="1" x14ac:dyDescent="0.2">
      <c r="A52" s="302"/>
      <c r="B52" s="302"/>
      <c r="C52" s="302"/>
      <c r="D52" s="302"/>
      <c r="E52" s="192"/>
      <c r="F52" s="192"/>
      <c r="G52" s="192"/>
      <c r="H52" s="192"/>
      <c r="I52" s="316"/>
      <c r="J52" s="316"/>
      <c r="K52" s="316"/>
      <c r="L52" s="316"/>
    </row>
    <row r="53" spans="1:35" ht="12.75" customHeight="1" x14ac:dyDescent="0.2">
      <c r="K53" s="45"/>
    </row>
    <row r="54" spans="1:35" ht="12.75" hidden="1" customHeight="1" x14ac:dyDescent="0.2">
      <c r="A54" s="68">
        <f>MAX(A8:A43)</f>
        <v>0</v>
      </c>
      <c r="B54" s="1" t="s">
        <v>627</v>
      </c>
      <c r="C54" s="1" t="str">
        <f>CONCATENATE("'Локације по КО'!C7:C",A54+6)</f>
        <v>'Локације по КО'!C7:C6</v>
      </c>
      <c r="K54" s="46"/>
    </row>
    <row r="55" spans="1:35" ht="12.75" hidden="1" customHeight="1" x14ac:dyDescent="0.2">
      <c r="K55" s="46"/>
    </row>
    <row r="56" spans="1:35" ht="12.75" hidden="1" customHeight="1" x14ac:dyDescent="0.2">
      <c r="B56" s="1" t="s">
        <v>107</v>
      </c>
      <c r="K56" s="46"/>
      <c r="P56" s="36" t="s">
        <v>525</v>
      </c>
    </row>
    <row r="57" spans="1:35" ht="12.75" hidden="1" customHeight="1" x14ac:dyDescent="0.2">
      <c r="A57" s="1">
        <v>1</v>
      </c>
      <c r="B57" s="1" t="s">
        <v>108</v>
      </c>
      <c r="C57" s="1">
        <v>1</v>
      </c>
      <c r="D57" s="1">
        <f t="shared" ref="D57:D101" si="12">COUNTA(P57:AP57)</f>
        <v>4</v>
      </c>
      <c r="P57" s="1" t="s">
        <v>108</v>
      </c>
      <c r="Q57" s="1" t="s">
        <v>155</v>
      </c>
      <c r="R57" s="1" t="s">
        <v>156</v>
      </c>
      <c r="S57" s="1" t="s">
        <v>157</v>
      </c>
      <c r="T57" s="36"/>
    </row>
    <row r="58" spans="1:35" ht="12.75" hidden="1" customHeight="1" x14ac:dyDescent="0.2">
      <c r="A58" s="1">
        <v>2</v>
      </c>
      <c r="B58" s="1" t="s">
        <v>109</v>
      </c>
      <c r="C58" s="1">
        <v>2</v>
      </c>
      <c r="D58" s="1">
        <f t="shared" si="12"/>
        <v>10</v>
      </c>
      <c r="P58" s="1" t="s">
        <v>109</v>
      </c>
      <c r="Q58" s="1" t="s">
        <v>158</v>
      </c>
      <c r="R58" s="1" t="s">
        <v>159</v>
      </c>
      <c r="S58" s="1" t="s">
        <v>160</v>
      </c>
      <c r="T58" s="1" t="s">
        <v>161</v>
      </c>
      <c r="U58" s="1" t="s">
        <v>162</v>
      </c>
      <c r="V58" s="1" t="s">
        <v>163</v>
      </c>
      <c r="W58" s="1" t="s">
        <v>164</v>
      </c>
      <c r="X58" s="1" t="s">
        <v>165</v>
      </c>
      <c r="Y58" s="1" t="s">
        <v>166</v>
      </c>
    </row>
    <row r="59" spans="1:35" ht="12.75" hidden="1" customHeight="1" x14ac:dyDescent="0.2">
      <c r="A59" s="1">
        <v>3</v>
      </c>
      <c r="B59" s="1" t="s">
        <v>110</v>
      </c>
      <c r="C59" s="1">
        <v>3</v>
      </c>
      <c r="D59" s="1">
        <f t="shared" si="12"/>
        <v>5</v>
      </c>
      <c r="P59" s="1" t="s">
        <v>110</v>
      </c>
      <c r="Q59" s="1" t="s">
        <v>167</v>
      </c>
      <c r="R59" s="1" t="s">
        <v>168</v>
      </c>
      <c r="S59" s="1" t="s">
        <v>169</v>
      </c>
      <c r="T59" s="1" t="s">
        <v>170</v>
      </c>
    </row>
    <row r="60" spans="1:35" ht="12.75" hidden="1" customHeight="1" x14ac:dyDescent="0.2">
      <c r="A60" s="1">
        <v>4</v>
      </c>
      <c r="B60" s="1" t="s">
        <v>111</v>
      </c>
      <c r="C60" s="1">
        <v>4</v>
      </c>
      <c r="D60" s="1">
        <f t="shared" si="12"/>
        <v>6</v>
      </c>
      <c r="P60" s="1" t="s">
        <v>111</v>
      </c>
      <c r="Q60" s="1" t="s">
        <v>171</v>
      </c>
      <c r="R60" s="1" t="s">
        <v>172</v>
      </c>
      <c r="S60" s="1" t="s">
        <v>173</v>
      </c>
      <c r="T60" s="1" t="s">
        <v>174</v>
      </c>
      <c r="U60" s="1" t="s">
        <v>175</v>
      </c>
    </row>
    <row r="61" spans="1:35" ht="12.75" hidden="1" customHeight="1" x14ac:dyDescent="0.2">
      <c r="A61" s="1">
        <v>5</v>
      </c>
      <c r="B61" s="1" t="s">
        <v>112</v>
      </c>
      <c r="C61" s="1">
        <v>5</v>
      </c>
      <c r="D61" s="1">
        <f t="shared" si="12"/>
        <v>15</v>
      </c>
      <c r="P61" s="1" t="s">
        <v>112</v>
      </c>
      <c r="Q61" s="1" t="s">
        <v>711</v>
      </c>
      <c r="R61" s="1" t="s">
        <v>176</v>
      </c>
      <c r="S61" s="1" t="s">
        <v>177</v>
      </c>
      <c r="T61" s="1" t="s">
        <v>178</v>
      </c>
      <c r="U61" s="1" t="s">
        <v>179</v>
      </c>
      <c r="V61" s="1" t="s">
        <v>180</v>
      </c>
      <c r="W61" s="1" t="s">
        <v>181</v>
      </c>
      <c r="X61" s="1" t="s">
        <v>182</v>
      </c>
      <c r="Y61" s="1" t="s">
        <v>183</v>
      </c>
      <c r="Z61" s="1" t="s">
        <v>184</v>
      </c>
      <c r="AA61" s="1" t="s">
        <v>185</v>
      </c>
      <c r="AB61" s="1" t="s">
        <v>186</v>
      </c>
      <c r="AC61" s="1" t="s">
        <v>187</v>
      </c>
      <c r="AD61" s="1" t="s">
        <v>188</v>
      </c>
    </row>
    <row r="62" spans="1:35" ht="12.75" hidden="1" customHeight="1" x14ac:dyDescent="0.2">
      <c r="A62" s="1">
        <v>6</v>
      </c>
      <c r="B62" s="1" t="s">
        <v>113</v>
      </c>
      <c r="C62" s="1">
        <v>6</v>
      </c>
      <c r="D62" s="1">
        <f t="shared" si="12"/>
        <v>10</v>
      </c>
      <c r="P62" s="1" t="s">
        <v>189</v>
      </c>
      <c r="Q62" s="1" t="s">
        <v>113</v>
      </c>
      <c r="R62" s="1" t="s">
        <v>712</v>
      </c>
      <c r="S62" s="1" t="s">
        <v>190</v>
      </c>
      <c r="T62" s="1" t="s">
        <v>191</v>
      </c>
      <c r="U62" s="1" t="s">
        <v>192</v>
      </c>
      <c r="V62" s="1" t="s">
        <v>193</v>
      </c>
      <c r="W62" s="1" t="s">
        <v>194</v>
      </c>
      <c r="X62" s="1" t="s">
        <v>195</v>
      </c>
      <c r="Y62" s="1" t="s">
        <v>196</v>
      </c>
    </row>
    <row r="63" spans="1:35" ht="12.75" hidden="1" customHeight="1" x14ac:dyDescent="0.2">
      <c r="A63" s="1">
        <v>7</v>
      </c>
      <c r="B63" s="1" t="s">
        <v>114</v>
      </c>
      <c r="C63" s="1">
        <v>7</v>
      </c>
      <c r="D63" s="1">
        <f t="shared" si="12"/>
        <v>4</v>
      </c>
      <c r="P63" s="1" t="s">
        <v>114</v>
      </c>
      <c r="Q63" s="1" t="s">
        <v>197</v>
      </c>
      <c r="R63" s="1" t="s">
        <v>198</v>
      </c>
      <c r="S63" s="1" t="s">
        <v>199</v>
      </c>
    </row>
    <row r="64" spans="1:35" ht="12.75" hidden="1" customHeight="1" x14ac:dyDescent="0.2">
      <c r="A64" s="1">
        <v>8</v>
      </c>
      <c r="B64" s="1" t="s">
        <v>115</v>
      </c>
      <c r="C64" s="1">
        <v>8</v>
      </c>
      <c r="D64" s="1">
        <f t="shared" si="12"/>
        <v>20</v>
      </c>
      <c r="P64" s="1" t="s">
        <v>713</v>
      </c>
      <c r="Q64" s="1" t="s">
        <v>714</v>
      </c>
      <c r="R64" s="1" t="s">
        <v>200</v>
      </c>
      <c r="S64" s="1" t="s">
        <v>115</v>
      </c>
      <c r="T64" s="45" t="s">
        <v>740</v>
      </c>
      <c r="U64" s="45" t="s">
        <v>741</v>
      </c>
      <c r="V64" s="1" t="s">
        <v>201</v>
      </c>
      <c r="W64" s="1" t="s">
        <v>202</v>
      </c>
      <c r="X64" s="1" t="s">
        <v>203</v>
      </c>
      <c r="Y64" s="1" t="s">
        <v>204</v>
      </c>
      <c r="Z64" s="1" t="s">
        <v>205</v>
      </c>
      <c r="AA64" s="45" t="s">
        <v>721</v>
      </c>
      <c r="AB64" s="45" t="s">
        <v>722</v>
      </c>
      <c r="AC64" s="45" t="s">
        <v>723</v>
      </c>
      <c r="AD64" s="1" t="s">
        <v>206</v>
      </c>
      <c r="AE64" s="45" t="s">
        <v>726</v>
      </c>
      <c r="AF64" s="45" t="s">
        <v>727</v>
      </c>
      <c r="AG64" s="45" t="s">
        <v>728</v>
      </c>
      <c r="AH64" s="1" t="s">
        <v>207</v>
      </c>
      <c r="AI64" s="1" t="s">
        <v>208</v>
      </c>
    </row>
    <row r="65" spans="1:42" ht="12.75" hidden="1" customHeight="1" x14ac:dyDescent="0.2">
      <c r="A65" s="1">
        <v>9</v>
      </c>
      <c r="B65" s="1" t="s">
        <v>116</v>
      </c>
      <c r="C65" s="1">
        <v>9</v>
      </c>
      <c r="D65" s="1">
        <f t="shared" si="12"/>
        <v>8</v>
      </c>
      <c r="P65" s="1" t="s">
        <v>209</v>
      </c>
      <c r="Q65" s="1" t="s">
        <v>116</v>
      </c>
      <c r="R65" s="1" t="s">
        <v>210</v>
      </c>
      <c r="S65" s="1" t="s">
        <v>211</v>
      </c>
      <c r="T65" s="1" t="s">
        <v>212</v>
      </c>
      <c r="U65" s="1" t="s">
        <v>213</v>
      </c>
      <c r="V65" s="1" t="s">
        <v>214</v>
      </c>
      <c r="W65" s="1" t="s">
        <v>215</v>
      </c>
    </row>
    <row r="66" spans="1:42" ht="12.75" hidden="1" customHeight="1" x14ac:dyDescent="0.2">
      <c r="A66" s="1">
        <v>10</v>
      </c>
      <c r="B66" s="1" t="s">
        <v>117</v>
      </c>
      <c r="C66" s="1">
        <v>10</v>
      </c>
      <c r="D66" s="1">
        <f t="shared" si="12"/>
        <v>5</v>
      </c>
      <c r="P66" s="1" t="s">
        <v>216</v>
      </c>
      <c r="Q66" s="1" t="s">
        <v>217</v>
      </c>
      <c r="R66" s="1" t="s">
        <v>117</v>
      </c>
      <c r="S66" s="1" t="s">
        <v>218</v>
      </c>
      <c r="T66" s="1" t="s">
        <v>219</v>
      </c>
    </row>
    <row r="67" spans="1:42" ht="12.75" hidden="1" customHeight="1" x14ac:dyDescent="0.2">
      <c r="A67" s="1">
        <v>11</v>
      </c>
      <c r="B67" s="1" t="s">
        <v>118</v>
      </c>
      <c r="C67" s="1">
        <v>11</v>
      </c>
      <c r="D67" s="1">
        <f t="shared" si="12"/>
        <v>8</v>
      </c>
      <c r="P67" s="1" t="s">
        <v>220</v>
      </c>
      <c r="Q67" s="1" t="s">
        <v>118</v>
      </c>
      <c r="R67" s="45" t="s">
        <v>742</v>
      </c>
      <c r="S67" s="1" t="s">
        <v>221</v>
      </c>
      <c r="T67" s="1" t="s">
        <v>222</v>
      </c>
      <c r="U67" s="1" t="s">
        <v>223</v>
      </c>
      <c r="V67" s="1" t="s">
        <v>224</v>
      </c>
      <c r="W67" s="1" t="s">
        <v>225</v>
      </c>
    </row>
    <row r="68" spans="1:42" ht="12.75" hidden="1" customHeight="1" x14ac:dyDescent="0.2">
      <c r="A68" s="1">
        <v>12</v>
      </c>
      <c r="B68" s="1" t="s">
        <v>119</v>
      </c>
      <c r="C68" s="1">
        <v>12</v>
      </c>
      <c r="D68" s="1">
        <f t="shared" si="12"/>
        <v>24</v>
      </c>
      <c r="P68" s="1" t="s">
        <v>226</v>
      </c>
      <c r="Q68" s="1" t="s">
        <v>227</v>
      </c>
      <c r="R68" s="1" t="s">
        <v>228</v>
      </c>
      <c r="S68" s="1" t="s">
        <v>229</v>
      </c>
      <c r="T68" s="1" t="s">
        <v>119</v>
      </c>
      <c r="U68" s="1" t="s">
        <v>230</v>
      </c>
      <c r="V68" s="1" t="s">
        <v>231</v>
      </c>
      <c r="W68" s="1" t="s">
        <v>232</v>
      </c>
      <c r="X68" s="1" t="s">
        <v>233</v>
      </c>
      <c r="Y68" s="1" t="s">
        <v>234</v>
      </c>
      <c r="Z68" s="1" t="s">
        <v>235</v>
      </c>
      <c r="AA68" s="1" t="s">
        <v>236</v>
      </c>
      <c r="AB68" s="1" t="s">
        <v>237</v>
      </c>
      <c r="AC68" s="1" t="s">
        <v>238</v>
      </c>
      <c r="AD68" s="1" t="s">
        <v>239</v>
      </c>
      <c r="AE68" s="1" t="s">
        <v>240</v>
      </c>
      <c r="AF68" s="1" t="s">
        <v>241</v>
      </c>
      <c r="AG68" s="1" t="s">
        <v>242</v>
      </c>
      <c r="AH68" s="1" t="s">
        <v>243</v>
      </c>
      <c r="AI68" s="45" t="s">
        <v>735</v>
      </c>
      <c r="AJ68" s="45" t="s">
        <v>736</v>
      </c>
      <c r="AK68" s="1" t="s">
        <v>244</v>
      </c>
      <c r="AL68" s="1" t="s">
        <v>245</v>
      </c>
      <c r="AM68" s="1" t="s">
        <v>246</v>
      </c>
    </row>
    <row r="69" spans="1:42" ht="12.75" hidden="1" customHeight="1" x14ac:dyDescent="0.2">
      <c r="A69" s="1">
        <v>13</v>
      </c>
      <c r="B69" s="1" t="s">
        <v>120</v>
      </c>
      <c r="C69" s="1">
        <v>13</v>
      </c>
      <c r="D69" s="1">
        <f t="shared" si="12"/>
        <v>4</v>
      </c>
      <c r="P69" s="1" t="s">
        <v>247</v>
      </c>
      <c r="Q69" s="1" t="s">
        <v>248</v>
      </c>
      <c r="R69" s="1" t="s">
        <v>120</v>
      </c>
      <c r="S69" s="1" t="s">
        <v>249</v>
      </c>
    </row>
    <row r="70" spans="1:42" ht="12.75" hidden="1" customHeight="1" x14ac:dyDescent="0.2">
      <c r="A70" s="1">
        <v>14</v>
      </c>
      <c r="B70" s="1" t="s">
        <v>121</v>
      </c>
      <c r="C70" s="1">
        <v>14</v>
      </c>
      <c r="D70" s="1">
        <f t="shared" si="12"/>
        <v>12</v>
      </c>
      <c r="P70" s="1" t="s">
        <v>250</v>
      </c>
      <c r="Q70" s="1" t="s">
        <v>251</v>
      </c>
      <c r="R70" s="1" t="s">
        <v>252</v>
      </c>
      <c r="S70" s="1" t="s">
        <v>253</v>
      </c>
      <c r="T70" s="1" t="s">
        <v>121</v>
      </c>
      <c r="U70" s="1" t="s">
        <v>254</v>
      </c>
      <c r="V70" s="1" t="s">
        <v>255</v>
      </c>
      <c r="W70" s="1" t="s">
        <v>256</v>
      </c>
      <c r="X70" s="1" t="s">
        <v>257</v>
      </c>
      <c r="Y70" s="1" t="s">
        <v>258</v>
      </c>
      <c r="Z70" s="1" t="s">
        <v>259</v>
      </c>
      <c r="AA70" s="1" t="s">
        <v>260</v>
      </c>
    </row>
    <row r="71" spans="1:42" ht="12.75" hidden="1" customHeight="1" x14ac:dyDescent="0.2">
      <c r="A71" s="1">
        <v>15</v>
      </c>
      <c r="B71" s="1" t="s">
        <v>122</v>
      </c>
      <c r="C71" s="1">
        <v>15</v>
      </c>
      <c r="D71" s="1">
        <f t="shared" si="12"/>
        <v>27</v>
      </c>
      <c r="P71" s="1" t="s">
        <v>261</v>
      </c>
      <c r="Q71" s="1" t="s">
        <v>262</v>
      </c>
      <c r="R71" s="1" t="s">
        <v>263</v>
      </c>
      <c r="S71" s="1" t="s">
        <v>264</v>
      </c>
      <c r="T71" s="1" t="s">
        <v>265</v>
      </c>
      <c r="U71" s="45" t="s">
        <v>743</v>
      </c>
      <c r="V71" s="45" t="s">
        <v>744</v>
      </c>
      <c r="W71" s="1" t="s">
        <v>266</v>
      </c>
      <c r="X71" s="1" t="s">
        <v>267</v>
      </c>
      <c r="Y71" s="1" t="s">
        <v>268</v>
      </c>
      <c r="Z71" s="1" t="s">
        <v>269</v>
      </c>
      <c r="AA71" s="1" t="s">
        <v>270</v>
      </c>
      <c r="AB71" s="1" t="s">
        <v>271</v>
      </c>
      <c r="AC71" s="1" t="s">
        <v>272</v>
      </c>
      <c r="AD71" s="1" t="s">
        <v>273</v>
      </c>
      <c r="AE71" s="1" t="s">
        <v>274</v>
      </c>
      <c r="AF71" s="1" t="s">
        <v>275</v>
      </c>
      <c r="AG71" s="1" t="s">
        <v>276</v>
      </c>
      <c r="AH71" s="1" t="s">
        <v>277</v>
      </c>
      <c r="AI71" s="1" t="s">
        <v>278</v>
      </c>
      <c r="AJ71" s="1" t="s">
        <v>279</v>
      </c>
      <c r="AK71" s="1" t="s">
        <v>280</v>
      </c>
      <c r="AL71" s="1" t="s">
        <v>281</v>
      </c>
      <c r="AM71" s="45" t="s">
        <v>739</v>
      </c>
      <c r="AN71" s="1" t="s">
        <v>282</v>
      </c>
      <c r="AO71" s="1" t="s">
        <v>283</v>
      </c>
      <c r="AP71" s="1" t="s">
        <v>284</v>
      </c>
    </row>
    <row r="72" spans="1:42" ht="12.75" hidden="1" customHeight="1" x14ac:dyDescent="0.2">
      <c r="A72" s="1">
        <v>16</v>
      </c>
      <c r="B72" s="1" t="s">
        <v>123</v>
      </c>
      <c r="C72" s="1">
        <v>16</v>
      </c>
      <c r="D72" s="1">
        <f t="shared" si="12"/>
        <v>9</v>
      </c>
      <c r="P72" s="1" t="s">
        <v>285</v>
      </c>
      <c r="Q72" s="1" t="s">
        <v>123</v>
      </c>
      <c r="R72" s="1" t="s">
        <v>286</v>
      </c>
      <c r="S72" s="1" t="s">
        <v>287</v>
      </c>
      <c r="T72" s="1" t="s">
        <v>288</v>
      </c>
      <c r="U72" s="1" t="s">
        <v>289</v>
      </c>
      <c r="V72" s="1" t="s">
        <v>290</v>
      </c>
      <c r="W72" s="1" t="s">
        <v>291</v>
      </c>
      <c r="X72" s="1" t="s">
        <v>292</v>
      </c>
    </row>
    <row r="73" spans="1:42" ht="12.75" hidden="1" customHeight="1" x14ac:dyDescent="0.2">
      <c r="A73" s="1">
        <v>17</v>
      </c>
      <c r="B73" s="1" t="s">
        <v>124</v>
      </c>
      <c r="C73" s="1">
        <v>17</v>
      </c>
      <c r="D73" s="1">
        <f t="shared" si="12"/>
        <v>14</v>
      </c>
      <c r="P73" s="1" t="s">
        <v>293</v>
      </c>
      <c r="Q73" s="1" t="s">
        <v>294</v>
      </c>
      <c r="R73" s="1" t="s">
        <v>295</v>
      </c>
      <c r="S73" s="1" t="s">
        <v>296</v>
      </c>
      <c r="T73" s="1" t="s">
        <v>297</v>
      </c>
      <c r="U73" s="1" t="s">
        <v>124</v>
      </c>
      <c r="V73" s="45" t="s">
        <v>719</v>
      </c>
      <c r="W73" s="45" t="s">
        <v>720</v>
      </c>
      <c r="X73" s="45" t="s">
        <v>724</v>
      </c>
      <c r="Y73" s="45" t="s">
        <v>725</v>
      </c>
      <c r="Z73" s="1" t="s">
        <v>298</v>
      </c>
      <c r="AA73" s="1" t="s">
        <v>299</v>
      </c>
      <c r="AB73" s="1" t="s">
        <v>300</v>
      </c>
      <c r="AC73" s="1" t="s">
        <v>301</v>
      </c>
    </row>
    <row r="74" spans="1:42" ht="12.75" hidden="1" customHeight="1" x14ac:dyDescent="0.2">
      <c r="A74" s="1">
        <v>18</v>
      </c>
      <c r="B74" s="1" t="s">
        <v>125</v>
      </c>
      <c r="C74" s="1">
        <v>18</v>
      </c>
      <c r="D74" s="1">
        <f t="shared" si="12"/>
        <v>8</v>
      </c>
      <c r="P74" s="1" t="s">
        <v>302</v>
      </c>
      <c r="Q74" s="1" t="s">
        <v>303</v>
      </c>
      <c r="R74" s="1" t="s">
        <v>125</v>
      </c>
      <c r="S74" s="1" t="s">
        <v>304</v>
      </c>
      <c r="T74" s="1" t="s">
        <v>305</v>
      </c>
      <c r="U74" s="1" t="s">
        <v>306</v>
      </c>
      <c r="V74" s="1" t="s">
        <v>307</v>
      </c>
      <c r="W74" s="1" t="s">
        <v>308</v>
      </c>
    </row>
    <row r="75" spans="1:42" ht="12.75" hidden="1" customHeight="1" x14ac:dyDescent="0.2">
      <c r="A75" s="1">
        <v>19</v>
      </c>
      <c r="B75" s="1" t="s">
        <v>126</v>
      </c>
      <c r="C75" s="1">
        <v>19</v>
      </c>
      <c r="D75" s="1">
        <f t="shared" si="12"/>
        <v>10</v>
      </c>
      <c r="P75" s="1" t="s">
        <v>309</v>
      </c>
      <c r="Q75" s="1" t="s">
        <v>310</v>
      </c>
      <c r="R75" s="1" t="s">
        <v>311</v>
      </c>
      <c r="S75" s="1" t="s">
        <v>312</v>
      </c>
      <c r="T75" s="1" t="s">
        <v>126</v>
      </c>
      <c r="U75" s="1" t="s">
        <v>313</v>
      </c>
      <c r="V75" s="1" t="s">
        <v>314</v>
      </c>
      <c r="W75" s="1" t="s">
        <v>315</v>
      </c>
      <c r="X75" s="1" t="s">
        <v>316</v>
      </c>
      <c r="Y75" s="1" t="s">
        <v>317</v>
      </c>
    </row>
    <row r="76" spans="1:42" ht="12.75" hidden="1" customHeight="1" x14ac:dyDescent="0.2">
      <c r="A76" s="1">
        <v>20</v>
      </c>
      <c r="B76" s="1" t="s">
        <v>127</v>
      </c>
      <c r="C76" s="1">
        <v>20</v>
      </c>
      <c r="D76" s="1">
        <f t="shared" si="12"/>
        <v>7</v>
      </c>
      <c r="P76" s="1" t="s">
        <v>318</v>
      </c>
      <c r="Q76" s="1" t="s">
        <v>319</v>
      </c>
      <c r="R76" s="1" t="s">
        <v>127</v>
      </c>
      <c r="S76" s="1" t="s">
        <v>320</v>
      </c>
      <c r="T76" s="1" t="s">
        <v>321</v>
      </c>
      <c r="U76" s="1" t="s">
        <v>322</v>
      </c>
      <c r="V76" s="1" t="s">
        <v>323</v>
      </c>
    </row>
    <row r="77" spans="1:42" ht="12.75" hidden="1" customHeight="1" x14ac:dyDescent="0.2">
      <c r="A77" s="1">
        <v>21</v>
      </c>
      <c r="B77" s="1" t="s">
        <v>128</v>
      </c>
      <c r="C77" s="1">
        <v>21</v>
      </c>
      <c r="D77" s="1">
        <f t="shared" si="12"/>
        <v>10</v>
      </c>
      <c r="P77" s="1" t="s">
        <v>715</v>
      </c>
      <c r="Q77" s="1" t="s">
        <v>716</v>
      </c>
      <c r="R77" s="1" t="s">
        <v>324</v>
      </c>
      <c r="S77" s="1" t="s">
        <v>325</v>
      </c>
      <c r="T77" s="1" t="s">
        <v>326</v>
      </c>
      <c r="U77" s="1" t="s">
        <v>327</v>
      </c>
      <c r="V77" s="1" t="s">
        <v>128</v>
      </c>
      <c r="W77" s="1" t="s">
        <v>328</v>
      </c>
      <c r="X77" s="1" t="s">
        <v>329</v>
      </c>
      <c r="Y77" s="1" t="s">
        <v>330</v>
      </c>
    </row>
    <row r="78" spans="1:42" ht="12.75" hidden="1" customHeight="1" x14ac:dyDescent="0.2">
      <c r="A78" s="1">
        <v>22</v>
      </c>
      <c r="B78" s="1" t="s">
        <v>129</v>
      </c>
      <c r="C78" s="1">
        <v>22</v>
      </c>
      <c r="D78" s="1">
        <f t="shared" si="12"/>
        <v>6</v>
      </c>
      <c r="P78" s="1" t="s">
        <v>331</v>
      </c>
      <c r="Q78" s="1" t="s">
        <v>129</v>
      </c>
      <c r="R78" s="1" t="s">
        <v>332</v>
      </c>
      <c r="S78" s="1" t="s">
        <v>333</v>
      </c>
      <c r="T78" s="1" t="s">
        <v>334</v>
      </c>
      <c r="U78" s="1" t="s">
        <v>335</v>
      </c>
    </row>
    <row r="79" spans="1:42" ht="12.75" hidden="1" customHeight="1" x14ac:dyDescent="0.2">
      <c r="A79" s="1">
        <v>23</v>
      </c>
      <c r="B79" s="1" t="s">
        <v>130</v>
      </c>
      <c r="C79" s="1">
        <v>23</v>
      </c>
      <c r="D79" s="1">
        <f t="shared" si="12"/>
        <v>3</v>
      </c>
      <c r="P79" s="1" t="s">
        <v>336</v>
      </c>
      <c r="Q79" s="1" t="s">
        <v>130</v>
      </c>
      <c r="R79" s="1" t="s">
        <v>337</v>
      </c>
    </row>
    <row r="80" spans="1:42" ht="12.75" hidden="1" customHeight="1" x14ac:dyDescent="0.2">
      <c r="A80" s="1">
        <v>24</v>
      </c>
      <c r="B80" s="1" t="s">
        <v>131</v>
      </c>
      <c r="C80" s="1">
        <v>24</v>
      </c>
      <c r="D80" s="1">
        <f t="shared" si="12"/>
        <v>7</v>
      </c>
      <c r="P80" s="1" t="s">
        <v>338</v>
      </c>
      <c r="Q80" s="1" t="s">
        <v>339</v>
      </c>
      <c r="R80" s="1" t="s">
        <v>340</v>
      </c>
      <c r="S80" s="1" t="s">
        <v>131</v>
      </c>
      <c r="T80" s="1" t="s">
        <v>341</v>
      </c>
      <c r="U80" s="1" t="s">
        <v>342</v>
      </c>
      <c r="V80" s="1" t="s">
        <v>343</v>
      </c>
    </row>
    <row r="81" spans="1:38" ht="12.75" hidden="1" customHeight="1" x14ac:dyDescent="0.2">
      <c r="A81" s="1">
        <v>25</v>
      </c>
      <c r="B81" s="1" t="s">
        <v>132</v>
      </c>
      <c r="C81" s="1">
        <v>25</v>
      </c>
      <c r="D81" s="1">
        <f t="shared" si="12"/>
        <v>4</v>
      </c>
      <c r="P81" s="1" t="s">
        <v>344</v>
      </c>
      <c r="Q81" s="1" t="s">
        <v>345</v>
      </c>
      <c r="R81" s="1" t="s">
        <v>132</v>
      </c>
      <c r="S81" s="1" t="s">
        <v>346</v>
      </c>
    </row>
    <row r="82" spans="1:38" ht="12.75" hidden="1" customHeight="1" x14ac:dyDescent="0.2">
      <c r="A82" s="1">
        <v>26</v>
      </c>
      <c r="B82" s="1" t="s">
        <v>133</v>
      </c>
      <c r="C82" s="1">
        <v>26</v>
      </c>
      <c r="D82" s="1">
        <f t="shared" si="12"/>
        <v>5</v>
      </c>
      <c r="P82" s="1" t="s">
        <v>347</v>
      </c>
      <c r="Q82" s="1" t="s">
        <v>348</v>
      </c>
      <c r="R82" s="1" t="s">
        <v>349</v>
      </c>
      <c r="S82" s="1" t="s">
        <v>133</v>
      </c>
      <c r="T82" s="1" t="s">
        <v>350</v>
      </c>
    </row>
    <row r="83" spans="1:38" ht="12.75" hidden="1" customHeight="1" x14ac:dyDescent="0.2">
      <c r="A83" s="1">
        <v>27</v>
      </c>
      <c r="B83" s="1" t="s">
        <v>134</v>
      </c>
      <c r="C83" s="1">
        <v>27</v>
      </c>
      <c r="D83" s="1">
        <f t="shared" si="12"/>
        <v>18</v>
      </c>
      <c r="P83" s="1" t="s">
        <v>351</v>
      </c>
      <c r="Q83" s="1" t="s">
        <v>352</v>
      </c>
      <c r="R83" s="131" t="s">
        <v>382</v>
      </c>
      <c r="S83" s="1" t="s">
        <v>353</v>
      </c>
      <c r="T83" s="1" t="s">
        <v>354</v>
      </c>
      <c r="U83" s="1" t="s">
        <v>355</v>
      </c>
      <c r="V83" s="1" t="s">
        <v>356</v>
      </c>
      <c r="W83" s="131" t="s">
        <v>383</v>
      </c>
      <c r="X83" s="45" t="s">
        <v>731</v>
      </c>
      <c r="Y83" s="45" t="s">
        <v>732</v>
      </c>
      <c r="Z83" s="45" t="s">
        <v>733</v>
      </c>
      <c r="AA83" s="45" t="s">
        <v>734</v>
      </c>
      <c r="AB83" s="131" t="s">
        <v>138</v>
      </c>
      <c r="AC83" s="1" t="s">
        <v>357</v>
      </c>
      <c r="AD83" s="131" t="s">
        <v>384</v>
      </c>
      <c r="AE83" s="1" t="s">
        <v>358</v>
      </c>
      <c r="AF83" s="1" t="s">
        <v>359</v>
      </c>
      <c r="AG83" s="1" t="s">
        <v>360</v>
      </c>
    </row>
    <row r="84" spans="1:38" ht="12.75" hidden="1" customHeight="1" x14ac:dyDescent="0.2">
      <c r="A84" s="1">
        <v>28</v>
      </c>
      <c r="B84" s="1" t="s">
        <v>135</v>
      </c>
      <c r="C84" s="1">
        <v>28</v>
      </c>
      <c r="D84" s="1">
        <f t="shared" si="12"/>
        <v>4</v>
      </c>
      <c r="P84" s="1" t="s">
        <v>361</v>
      </c>
      <c r="Q84" s="1" t="s">
        <v>135</v>
      </c>
      <c r="R84" s="1" t="s">
        <v>362</v>
      </c>
      <c r="S84" s="1" t="s">
        <v>363</v>
      </c>
    </row>
    <row r="85" spans="1:38" ht="12.75" hidden="1" customHeight="1" x14ac:dyDescent="0.2">
      <c r="A85" s="1">
        <v>29</v>
      </c>
      <c r="B85" s="1" t="s">
        <v>136</v>
      </c>
      <c r="C85" s="1">
        <v>29</v>
      </c>
      <c r="D85" s="1">
        <f t="shared" si="12"/>
        <v>9</v>
      </c>
      <c r="P85" s="1" t="s">
        <v>364</v>
      </c>
      <c r="Q85" s="1" t="s">
        <v>365</v>
      </c>
      <c r="R85" s="1" t="s">
        <v>366</v>
      </c>
      <c r="S85" s="1" t="s">
        <v>367</v>
      </c>
      <c r="T85" s="1" t="s">
        <v>368</v>
      </c>
      <c r="U85" s="1" t="s">
        <v>369</v>
      </c>
      <c r="V85" s="1" t="s">
        <v>136</v>
      </c>
      <c r="W85" s="1" t="s">
        <v>370</v>
      </c>
      <c r="X85" s="1" t="s">
        <v>371</v>
      </c>
    </row>
    <row r="86" spans="1:38" ht="12.75" hidden="1" customHeight="1" x14ac:dyDescent="0.2">
      <c r="A86" s="1">
        <v>30</v>
      </c>
      <c r="B86" s="1" t="s">
        <v>137</v>
      </c>
      <c r="C86" s="1">
        <v>30</v>
      </c>
      <c r="D86" s="1">
        <f t="shared" si="12"/>
        <v>11</v>
      </c>
      <c r="P86" s="1" t="s">
        <v>372</v>
      </c>
      <c r="Q86" s="1" t="s">
        <v>373</v>
      </c>
      <c r="R86" s="1" t="s">
        <v>374</v>
      </c>
      <c r="S86" s="1" t="s">
        <v>375</v>
      </c>
      <c r="T86" s="1" t="s">
        <v>376</v>
      </c>
      <c r="U86" s="1" t="s">
        <v>377</v>
      </c>
      <c r="V86" s="1" t="s">
        <v>378</v>
      </c>
      <c r="W86" s="1" t="s">
        <v>379</v>
      </c>
      <c r="X86" s="1" t="s">
        <v>380</v>
      </c>
      <c r="Y86" s="1" t="s">
        <v>137</v>
      </c>
      <c r="Z86" s="1" t="s">
        <v>381</v>
      </c>
    </row>
    <row r="87" spans="1:38" ht="12.75" hidden="1" customHeight="1" x14ac:dyDescent="0.2">
      <c r="A87" s="1">
        <v>31</v>
      </c>
      <c r="B87" s="1" t="s">
        <v>139</v>
      </c>
      <c r="C87" s="1">
        <v>31</v>
      </c>
      <c r="D87" s="1">
        <f t="shared" si="12"/>
        <v>15</v>
      </c>
      <c r="P87" s="1" t="s">
        <v>385</v>
      </c>
      <c r="Q87" s="1" t="s">
        <v>386</v>
      </c>
      <c r="R87" s="1" t="s">
        <v>387</v>
      </c>
      <c r="S87" s="1" t="s">
        <v>388</v>
      </c>
      <c r="T87" s="1" t="s">
        <v>389</v>
      </c>
      <c r="U87" s="1" t="s">
        <v>390</v>
      </c>
      <c r="V87" s="1" t="s">
        <v>391</v>
      </c>
      <c r="W87" s="1" t="s">
        <v>392</v>
      </c>
      <c r="X87" s="1" t="s">
        <v>139</v>
      </c>
      <c r="Y87" s="1" t="s">
        <v>393</v>
      </c>
      <c r="Z87" s="1" t="s">
        <v>394</v>
      </c>
      <c r="AA87" s="1" t="s">
        <v>395</v>
      </c>
      <c r="AB87" s="1" t="s">
        <v>396</v>
      </c>
      <c r="AC87" s="1" t="s">
        <v>397</v>
      </c>
      <c r="AD87" s="1" t="s">
        <v>398</v>
      </c>
    </row>
    <row r="88" spans="1:38" ht="12.75" hidden="1" customHeight="1" x14ac:dyDescent="0.2">
      <c r="A88" s="1">
        <v>32</v>
      </c>
      <c r="B88" s="1" t="s">
        <v>140</v>
      </c>
      <c r="C88" s="1">
        <v>32</v>
      </c>
      <c r="D88" s="1">
        <f t="shared" si="12"/>
        <v>13</v>
      </c>
      <c r="P88" s="1" t="s">
        <v>399</v>
      </c>
      <c r="Q88" s="1" t="s">
        <v>400</v>
      </c>
      <c r="R88" s="1" t="s">
        <v>401</v>
      </c>
      <c r="S88" s="1" t="s">
        <v>402</v>
      </c>
      <c r="T88" s="1" t="s">
        <v>403</v>
      </c>
      <c r="U88" s="1" t="s">
        <v>404</v>
      </c>
      <c r="V88" s="1" t="s">
        <v>405</v>
      </c>
      <c r="W88" s="1" t="s">
        <v>406</v>
      </c>
      <c r="X88" s="1" t="s">
        <v>407</v>
      </c>
      <c r="Y88" s="1" t="s">
        <v>408</v>
      </c>
      <c r="Z88" s="1" t="s">
        <v>140</v>
      </c>
      <c r="AA88" s="1" t="s">
        <v>409</v>
      </c>
      <c r="AB88" s="1" t="s">
        <v>410</v>
      </c>
    </row>
    <row r="89" spans="1:38" ht="12.75" hidden="1" customHeight="1" x14ac:dyDescent="0.2">
      <c r="A89" s="1">
        <v>33</v>
      </c>
      <c r="B89" s="1" t="s">
        <v>141</v>
      </c>
      <c r="C89" s="1">
        <v>33</v>
      </c>
      <c r="D89" s="1">
        <f t="shared" si="12"/>
        <v>18</v>
      </c>
      <c r="P89" s="1" t="s">
        <v>411</v>
      </c>
      <c r="Q89" s="1" t="s">
        <v>412</v>
      </c>
      <c r="R89" s="1" t="s">
        <v>413</v>
      </c>
      <c r="S89" s="1" t="s">
        <v>414</v>
      </c>
      <c r="T89" s="1" t="s">
        <v>415</v>
      </c>
      <c r="U89" s="1" t="s">
        <v>416</v>
      </c>
      <c r="V89" s="1" t="s">
        <v>417</v>
      </c>
      <c r="W89" s="1" t="s">
        <v>418</v>
      </c>
      <c r="X89" s="1" t="s">
        <v>419</v>
      </c>
      <c r="Y89" s="1" t="s">
        <v>420</v>
      </c>
      <c r="Z89" s="1" t="s">
        <v>421</v>
      </c>
      <c r="AA89" s="1" t="s">
        <v>422</v>
      </c>
      <c r="AB89" s="1" t="s">
        <v>423</v>
      </c>
      <c r="AC89" s="1" t="s">
        <v>424</v>
      </c>
      <c r="AD89" s="1" t="s">
        <v>425</v>
      </c>
      <c r="AE89" s="1" t="s">
        <v>141</v>
      </c>
      <c r="AF89" s="1" t="s">
        <v>426</v>
      </c>
      <c r="AG89" s="1" t="s">
        <v>427</v>
      </c>
    </row>
    <row r="90" spans="1:38" ht="12.75" hidden="1" customHeight="1" x14ac:dyDescent="0.2">
      <c r="A90" s="1">
        <v>34</v>
      </c>
      <c r="B90" s="1" t="s">
        <v>142</v>
      </c>
      <c r="C90" s="1">
        <v>34</v>
      </c>
      <c r="D90" s="1">
        <f t="shared" si="12"/>
        <v>3</v>
      </c>
      <c r="P90" s="1" t="s">
        <v>428</v>
      </c>
      <c r="Q90" s="1" t="s">
        <v>142</v>
      </c>
      <c r="R90" s="1" t="s">
        <v>429</v>
      </c>
    </row>
    <row r="91" spans="1:38" ht="12.75" hidden="1" customHeight="1" x14ac:dyDescent="0.2">
      <c r="A91" s="1">
        <v>35</v>
      </c>
      <c r="B91" s="1" t="s">
        <v>143</v>
      </c>
      <c r="C91" s="1">
        <v>35</v>
      </c>
      <c r="D91" s="1">
        <f t="shared" si="12"/>
        <v>10</v>
      </c>
      <c r="P91" s="1" t="s">
        <v>430</v>
      </c>
      <c r="Q91" s="1" t="s">
        <v>431</v>
      </c>
      <c r="R91" s="1" t="s">
        <v>432</v>
      </c>
      <c r="S91" s="1" t="s">
        <v>433</v>
      </c>
      <c r="T91" s="1" t="s">
        <v>434</v>
      </c>
      <c r="U91" s="1" t="s">
        <v>435</v>
      </c>
      <c r="V91" s="1" t="s">
        <v>436</v>
      </c>
      <c r="W91" s="1" t="s">
        <v>143</v>
      </c>
      <c r="X91" s="1" t="s">
        <v>437</v>
      </c>
      <c r="Y91" s="1" t="s">
        <v>438</v>
      </c>
    </row>
    <row r="92" spans="1:38" ht="12.75" hidden="1" customHeight="1" x14ac:dyDescent="0.2">
      <c r="A92" s="1">
        <v>36</v>
      </c>
      <c r="B92" s="1" t="s">
        <v>151</v>
      </c>
      <c r="C92" s="1">
        <v>36</v>
      </c>
      <c r="D92" s="1">
        <f t="shared" si="12"/>
        <v>17</v>
      </c>
      <c r="P92" s="1" t="s">
        <v>439</v>
      </c>
      <c r="Q92" s="1" t="s">
        <v>440</v>
      </c>
      <c r="R92" s="1" t="s">
        <v>441</v>
      </c>
      <c r="S92" s="1" t="s">
        <v>442</v>
      </c>
      <c r="T92" s="1" t="s">
        <v>443</v>
      </c>
      <c r="U92" s="1" t="s">
        <v>444</v>
      </c>
      <c r="V92" s="1" t="s">
        <v>445</v>
      </c>
      <c r="W92" s="1" t="s">
        <v>446</v>
      </c>
      <c r="X92" s="1" t="s">
        <v>447</v>
      </c>
      <c r="Y92" s="1" t="s">
        <v>448</v>
      </c>
      <c r="Z92" s="1" t="s">
        <v>449</v>
      </c>
      <c r="AA92" s="45" t="s">
        <v>737</v>
      </c>
      <c r="AB92" s="45" t="s">
        <v>738</v>
      </c>
      <c r="AC92" s="1" t="s">
        <v>450</v>
      </c>
      <c r="AD92" s="1" t="s">
        <v>451</v>
      </c>
      <c r="AE92" s="1" t="s">
        <v>452</v>
      </c>
      <c r="AF92" s="1" t="s">
        <v>453</v>
      </c>
    </row>
    <row r="93" spans="1:38" ht="12.75" hidden="1" customHeight="1" x14ac:dyDescent="0.2">
      <c r="A93" s="1">
        <v>37</v>
      </c>
      <c r="B93" s="1" t="s">
        <v>145</v>
      </c>
      <c r="C93" s="1">
        <v>37</v>
      </c>
      <c r="D93" s="1">
        <f t="shared" si="12"/>
        <v>4</v>
      </c>
      <c r="P93" s="45" t="s">
        <v>729</v>
      </c>
      <c r="Q93" s="45" t="s">
        <v>730</v>
      </c>
      <c r="R93" s="1" t="s">
        <v>145</v>
      </c>
      <c r="S93" s="1" t="s">
        <v>454</v>
      </c>
    </row>
    <row r="94" spans="1:38" ht="12.75" hidden="1" customHeight="1" x14ac:dyDescent="0.2">
      <c r="A94" s="1">
        <v>38</v>
      </c>
      <c r="B94" s="1" t="s">
        <v>152</v>
      </c>
      <c r="C94" s="1">
        <v>38</v>
      </c>
      <c r="D94" s="1">
        <f t="shared" si="12"/>
        <v>23</v>
      </c>
      <c r="P94" s="45" t="s">
        <v>717</v>
      </c>
      <c r="Q94" s="45" t="s">
        <v>718</v>
      </c>
      <c r="R94" s="1" t="s">
        <v>455</v>
      </c>
      <c r="S94" s="1" t="s">
        <v>456</v>
      </c>
      <c r="T94" s="1" t="s">
        <v>457</v>
      </c>
      <c r="U94" s="1" t="s">
        <v>458</v>
      </c>
      <c r="V94" s="1" t="s">
        <v>459</v>
      </c>
      <c r="W94" s="1" t="s">
        <v>460</v>
      </c>
      <c r="X94" s="1" t="s">
        <v>461</v>
      </c>
      <c r="Y94" s="1" t="s">
        <v>462</v>
      </c>
      <c r="Z94" s="1" t="s">
        <v>463</v>
      </c>
      <c r="AA94" s="1" t="s">
        <v>421</v>
      </c>
      <c r="AB94" s="1" t="s">
        <v>464</v>
      </c>
      <c r="AC94" s="1" t="s">
        <v>465</v>
      </c>
      <c r="AD94" s="1" t="s">
        <v>466</v>
      </c>
      <c r="AE94" s="1" t="s">
        <v>467</v>
      </c>
      <c r="AF94" s="1" t="s">
        <v>468</v>
      </c>
      <c r="AG94" s="1" t="s">
        <v>469</v>
      </c>
      <c r="AH94" s="1" t="s">
        <v>152</v>
      </c>
      <c r="AI94" s="1" t="s">
        <v>470</v>
      </c>
      <c r="AJ94" s="1" t="s">
        <v>471</v>
      </c>
      <c r="AK94" s="1" t="s">
        <v>472</v>
      </c>
      <c r="AL94" s="1" t="s">
        <v>473</v>
      </c>
    </row>
    <row r="95" spans="1:38" ht="12.75" hidden="1" customHeight="1" x14ac:dyDescent="0.2">
      <c r="A95" s="1">
        <v>39</v>
      </c>
      <c r="B95" s="1" t="s">
        <v>153</v>
      </c>
      <c r="C95" s="1">
        <v>39</v>
      </c>
      <c r="D95" s="1">
        <f t="shared" si="12"/>
        <v>1</v>
      </c>
      <c r="P95" s="1" t="s">
        <v>153</v>
      </c>
    </row>
    <row r="96" spans="1:38" ht="12.75" hidden="1" customHeight="1" x14ac:dyDescent="0.2">
      <c r="A96" s="1">
        <v>40</v>
      </c>
      <c r="B96" s="1" t="s">
        <v>154</v>
      </c>
      <c r="C96" s="1">
        <v>40</v>
      </c>
      <c r="D96" s="1">
        <f t="shared" si="12"/>
        <v>9</v>
      </c>
      <c r="P96" s="1" t="s">
        <v>474</v>
      </c>
      <c r="Q96" s="1" t="s">
        <v>475</v>
      </c>
      <c r="R96" s="1" t="s">
        <v>476</v>
      </c>
      <c r="S96" s="1" t="s">
        <v>477</v>
      </c>
      <c r="T96" s="1" t="s">
        <v>478</v>
      </c>
      <c r="U96" s="1" t="s">
        <v>479</v>
      </c>
      <c r="V96" s="1" t="s">
        <v>154</v>
      </c>
      <c r="W96" s="1" t="s">
        <v>480</v>
      </c>
      <c r="X96" s="1" t="s">
        <v>481</v>
      </c>
    </row>
    <row r="97" spans="1:34" ht="12.75" hidden="1" customHeight="1" x14ac:dyDescent="0.2">
      <c r="A97" s="1">
        <v>41</v>
      </c>
      <c r="B97" s="1" t="s">
        <v>146</v>
      </c>
      <c r="C97" s="1">
        <v>41</v>
      </c>
      <c r="D97" s="1">
        <f t="shared" si="12"/>
        <v>11</v>
      </c>
      <c r="P97" s="1" t="s">
        <v>482</v>
      </c>
      <c r="Q97" s="1" t="s">
        <v>483</v>
      </c>
      <c r="R97" s="1" t="s">
        <v>484</v>
      </c>
      <c r="S97" s="1" t="s">
        <v>485</v>
      </c>
      <c r="T97" s="1" t="s">
        <v>486</v>
      </c>
      <c r="U97" s="1" t="s">
        <v>487</v>
      </c>
      <c r="V97" s="1" t="s">
        <v>488</v>
      </c>
      <c r="W97" s="1" t="s">
        <v>489</v>
      </c>
      <c r="X97" s="1" t="s">
        <v>490</v>
      </c>
      <c r="Y97" s="1" t="s">
        <v>491</v>
      </c>
      <c r="Z97" s="1" t="s">
        <v>492</v>
      </c>
    </row>
    <row r="98" spans="1:34" ht="12.75" hidden="1" customHeight="1" x14ac:dyDescent="0.2">
      <c r="A98" s="1">
        <v>42</v>
      </c>
      <c r="B98" s="1" t="s">
        <v>147</v>
      </c>
      <c r="C98" s="1">
        <v>42</v>
      </c>
      <c r="D98" s="1">
        <f t="shared" si="12"/>
        <v>4</v>
      </c>
      <c r="P98" s="1" t="s">
        <v>493</v>
      </c>
      <c r="Q98" s="1" t="s">
        <v>494</v>
      </c>
      <c r="R98" s="1" t="s">
        <v>495</v>
      </c>
      <c r="S98" s="1" t="s">
        <v>147</v>
      </c>
    </row>
    <row r="99" spans="1:34" ht="12.75" hidden="1" customHeight="1" x14ac:dyDescent="0.2">
      <c r="A99" s="1">
        <v>43</v>
      </c>
      <c r="B99" s="1" t="s">
        <v>148</v>
      </c>
      <c r="C99" s="1">
        <v>43</v>
      </c>
      <c r="D99" s="1">
        <f t="shared" si="12"/>
        <v>6</v>
      </c>
      <c r="P99" s="1" t="s">
        <v>496</v>
      </c>
      <c r="Q99" s="1" t="s">
        <v>497</v>
      </c>
      <c r="R99" s="1" t="s">
        <v>498</v>
      </c>
      <c r="S99" s="1" t="s">
        <v>499</v>
      </c>
      <c r="T99" s="1" t="s">
        <v>148</v>
      </c>
      <c r="U99" s="1" t="s">
        <v>500</v>
      </c>
    </row>
    <row r="100" spans="1:34" ht="12.75" hidden="1" customHeight="1" x14ac:dyDescent="0.2">
      <c r="A100" s="1">
        <v>44</v>
      </c>
      <c r="B100" s="1" t="s">
        <v>149</v>
      </c>
      <c r="C100" s="1">
        <v>44</v>
      </c>
      <c r="D100" s="1">
        <f t="shared" si="12"/>
        <v>7</v>
      </c>
      <c r="P100" s="1" t="s">
        <v>501</v>
      </c>
      <c r="Q100" s="1" t="s">
        <v>502</v>
      </c>
      <c r="R100" s="1" t="s">
        <v>503</v>
      </c>
      <c r="S100" s="1" t="s">
        <v>504</v>
      </c>
      <c r="T100" s="1" t="s">
        <v>505</v>
      </c>
      <c r="U100" s="1" t="s">
        <v>506</v>
      </c>
      <c r="V100" s="1" t="s">
        <v>149</v>
      </c>
    </row>
    <row r="101" spans="1:34" ht="12.75" hidden="1" customHeight="1" x14ac:dyDescent="0.2">
      <c r="A101" s="1">
        <v>45</v>
      </c>
      <c r="B101" s="1" t="s">
        <v>150</v>
      </c>
      <c r="C101" s="1">
        <v>45</v>
      </c>
      <c r="D101" s="1">
        <f t="shared" si="12"/>
        <v>19</v>
      </c>
      <c r="P101" s="1" t="s">
        <v>507</v>
      </c>
      <c r="Q101" s="1" t="s">
        <v>508</v>
      </c>
      <c r="R101" s="1" t="s">
        <v>509</v>
      </c>
      <c r="S101" s="1" t="s">
        <v>510</v>
      </c>
      <c r="T101" s="1" t="s">
        <v>511</v>
      </c>
      <c r="U101" s="1" t="s">
        <v>512</v>
      </c>
      <c r="V101" s="1" t="s">
        <v>513</v>
      </c>
      <c r="W101" s="1" t="s">
        <v>514</v>
      </c>
      <c r="X101" s="1" t="s">
        <v>515</v>
      </c>
      <c r="Y101" s="1" t="s">
        <v>516</v>
      </c>
      <c r="Z101" s="1" t="s">
        <v>517</v>
      </c>
      <c r="AA101" s="1" t="s">
        <v>518</v>
      </c>
      <c r="AB101" s="1" t="s">
        <v>519</v>
      </c>
      <c r="AC101" s="1" t="s">
        <v>520</v>
      </c>
      <c r="AD101" s="1" t="s">
        <v>521</v>
      </c>
      <c r="AE101" s="1" t="s">
        <v>522</v>
      </c>
      <c r="AF101" s="1" t="s">
        <v>523</v>
      </c>
      <c r="AG101" s="1" t="s">
        <v>524</v>
      </c>
      <c r="AH101" s="1" t="s">
        <v>150</v>
      </c>
    </row>
    <row r="102" spans="1:34" ht="12.75" hidden="1" customHeight="1" x14ac:dyDescent="0.2"/>
    <row r="103" spans="1:34" ht="12.75" hidden="1" customHeight="1" x14ac:dyDescent="0.2"/>
    <row r="104" spans="1:34" ht="12.75" hidden="1" customHeight="1" x14ac:dyDescent="0.2"/>
    <row r="105" spans="1:34" ht="12.75" hidden="1" customHeight="1" x14ac:dyDescent="0.2">
      <c r="B105" s="1" t="s">
        <v>100</v>
      </c>
      <c r="C105" s="1" t="s">
        <v>99</v>
      </c>
    </row>
    <row r="106" spans="1:34" ht="12.75" hidden="1" customHeight="1" x14ac:dyDescent="0.2">
      <c r="B106" s="1" t="s">
        <v>108</v>
      </c>
      <c r="C106" s="1" t="s">
        <v>108</v>
      </c>
    </row>
    <row r="107" spans="1:34" ht="12.75" hidden="1" customHeight="1" x14ac:dyDescent="0.2">
      <c r="B107" s="1" t="s">
        <v>507</v>
      </c>
      <c r="C107" s="1" t="s">
        <v>150</v>
      </c>
    </row>
    <row r="108" spans="1:34" ht="12.75" hidden="1" customHeight="1" x14ac:dyDescent="0.2">
      <c r="B108" s="1" t="s">
        <v>302</v>
      </c>
      <c r="C108" s="1" t="s">
        <v>125</v>
      </c>
    </row>
    <row r="109" spans="1:34" ht="12.75" hidden="1" customHeight="1" x14ac:dyDescent="0.2">
      <c r="B109" s="1" t="s">
        <v>439</v>
      </c>
      <c r="C109" s="1" t="s">
        <v>151</v>
      </c>
    </row>
    <row r="110" spans="1:34" ht="12.75" hidden="1" customHeight="1" x14ac:dyDescent="0.2">
      <c r="B110" s="1" t="s">
        <v>338</v>
      </c>
      <c r="C110" s="1" t="s">
        <v>131</v>
      </c>
    </row>
    <row r="111" spans="1:34" ht="12.75" hidden="1" customHeight="1" x14ac:dyDescent="0.2">
      <c r="B111" s="1" t="s">
        <v>109</v>
      </c>
      <c r="C111" s="1" t="s">
        <v>109</v>
      </c>
    </row>
    <row r="112" spans="1:34" ht="12.75" hidden="1" customHeight="1" x14ac:dyDescent="0.2">
      <c r="B112" s="1" t="s">
        <v>110</v>
      </c>
      <c r="C112" s="1" t="s">
        <v>110</v>
      </c>
    </row>
    <row r="113" spans="2:3" ht="12.75" hidden="1" customHeight="1" x14ac:dyDescent="0.2">
      <c r="B113" s="1" t="s">
        <v>385</v>
      </c>
      <c r="C113" s="1" t="s">
        <v>139</v>
      </c>
    </row>
    <row r="114" spans="2:3" ht="12.75" hidden="1" customHeight="1" x14ac:dyDescent="0.2">
      <c r="B114" s="1" t="s">
        <v>715</v>
      </c>
      <c r="C114" s="1" t="s">
        <v>128</v>
      </c>
    </row>
    <row r="115" spans="2:3" ht="12.75" hidden="1" customHeight="1" x14ac:dyDescent="0.2">
      <c r="B115" s="1" t="s">
        <v>716</v>
      </c>
      <c r="C115" s="1" t="s">
        <v>128</v>
      </c>
    </row>
    <row r="116" spans="2:3" ht="12.75" hidden="1" customHeight="1" x14ac:dyDescent="0.2">
      <c r="B116" s="1" t="s">
        <v>482</v>
      </c>
      <c r="C116" s="1" t="s">
        <v>146</v>
      </c>
    </row>
    <row r="117" spans="2:3" ht="12.75" hidden="1" customHeight="1" x14ac:dyDescent="0.2">
      <c r="B117" s="1" t="s">
        <v>189</v>
      </c>
      <c r="C117" s="1" t="s">
        <v>113</v>
      </c>
    </row>
    <row r="118" spans="2:3" ht="12.75" hidden="1" customHeight="1" x14ac:dyDescent="0.2">
      <c r="B118" s="1" t="s">
        <v>430</v>
      </c>
      <c r="C118" s="1" t="s">
        <v>143</v>
      </c>
    </row>
    <row r="119" spans="2:3" ht="12.75" hidden="1" customHeight="1" x14ac:dyDescent="0.2">
      <c r="B119" s="1" t="s">
        <v>713</v>
      </c>
      <c r="C119" s="1" t="s">
        <v>115</v>
      </c>
    </row>
    <row r="120" spans="2:3" ht="12.75" hidden="1" customHeight="1" x14ac:dyDescent="0.2">
      <c r="B120" s="1" t="s">
        <v>714</v>
      </c>
      <c r="C120" s="1" t="s">
        <v>115</v>
      </c>
    </row>
    <row r="121" spans="2:3" ht="12.75" hidden="1" customHeight="1" x14ac:dyDescent="0.2">
      <c r="B121" s="1" t="s">
        <v>200</v>
      </c>
      <c r="C121" s="1" t="s">
        <v>115</v>
      </c>
    </row>
    <row r="122" spans="2:3" ht="12.75" hidden="1" customHeight="1" x14ac:dyDescent="0.2">
      <c r="B122" s="1" t="s">
        <v>309</v>
      </c>
      <c r="C122" s="1" t="s">
        <v>126</v>
      </c>
    </row>
    <row r="123" spans="2:3" ht="12.75" hidden="1" customHeight="1" x14ac:dyDescent="0.2">
      <c r="B123" s="1" t="s">
        <v>372</v>
      </c>
      <c r="C123" s="1" t="s">
        <v>137</v>
      </c>
    </row>
    <row r="124" spans="2:3" ht="12.75" hidden="1" customHeight="1" x14ac:dyDescent="0.2">
      <c r="B124" s="1" t="s">
        <v>250</v>
      </c>
      <c r="C124" s="1" t="s">
        <v>121</v>
      </c>
    </row>
    <row r="125" spans="2:3" ht="12.75" hidden="1" customHeight="1" x14ac:dyDescent="0.2">
      <c r="B125" s="1" t="s">
        <v>261</v>
      </c>
      <c r="C125" s="1" t="s">
        <v>122</v>
      </c>
    </row>
    <row r="126" spans="2:3" ht="12.75" hidden="1" customHeight="1" x14ac:dyDescent="0.2">
      <c r="B126" s="1" t="s">
        <v>158</v>
      </c>
      <c r="C126" s="1" t="s">
        <v>109</v>
      </c>
    </row>
    <row r="127" spans="2:3" ht="12.75" hidden="1" customHeight="1" x14ac:dyDescent="0.2">
      <c r="B127" s="1" t="s">
        <v>399</v>
      </c>
      <c r="C127" s="1" t="s">
        <v>140</v>
      </c>
    </row>
    <row r="128" spans="2:3" ht="12.75" hidden="1" customHeight="1" x14ac:dyDescent="0.2">
      <c r="B128" s="1" t="s">
        <v>347</v>
      </c>
      <c r="C128" s="1" t="s">
        <v>133</v>
      </c>
    </row>
    <row r="129" spans="2:3" ht="12.75" hidden="1" customHeight="1" x14ac:dyDescent="0.2">
      <c r="B129" s="1" t="s">
        <v>310</v>
      </c>
      <c r="C129" s="1" t="s">
        <v>126</v>
      </c>
    </row>
    <row r="130" spans="2:3" ht="12.75" hidden="1" customHeight="1" x14ac:dyDescent="0.2">
      <c r="B130" s="1" t="s">
        <v>251</v>
      </c>
      <c r="C130" s="1" t="s">
        <v>121</v>
      </c>
    </row>
    <row r="131" spans="2:3" ht="12.75" hidden="1" customHeight="1" x14ac:dyDescent="0.2">
      <c r="B131" s="1" t="s">
        <v>252</v>
      </c>
      <c r="C131" s="1" t="s">
        <v>121</v>
      </c>
    </row>
    <row r="132" spans="2:3" ht="12.75" hidden="1" customHeight="1" x14ac:dyDescent="0.2">
      <c r="B132" s="1" t="s">
        <v>373</v>
      </c>
      <c r="C132" s="1" t="s">
        <v>137</v>
      </c>
    </row>
    <row r="133" spans="2:3" ht="12.75" hidden="1" customHeight="1" x14ac:dyDescent="0.2">
      <c r="B133" s="1" t="s">
        <v>293</v>
      </c>
      <c r="C133" s="1" t="s">
        <v>124</v>
      </c>
    </row>
    <row r="134" spans="2:3" ht="12.75" hidden="1" customHeight="1" x14ac:dyDescent="0.2">
      <c r="B134" s="1" t="s">
        <v>209</v>
      </c>
      <c r="C134" s="1" t="s">
        <v>116</v>
      </c>
    </row>
    <row r="135" spans="2:3" ht="12.75" hidden="1" customHeight="1" x14ac:dyDescent="0.2">
      <c r="B135" s="1" t="s">
        <v>361</v>
      </c>
      <c r="C135" s="1" t="s">
        <v>135</v>
      </c>
    </row>
    <row r="136" spans="2:3" ht="12.75" hidden="1" customHeight="1" x14ac:dyDescent="0.2">
      <c r="B136" s="1" t="s">
        <v>400</v>
      </c>
      <c r="C136" s="1" t="s">
        <v>140</v>
      </c>
    </row>
    <row r="137" spans="2:3" ht="12.75" hidden="1" customHeight="1" x14ac:dyDescent="0.2">
      <c r="B137" s="1" t="s">
        <v>428</v>
      </c>
      <c r="C137" s="1" t="s">
        <v>142</v>
      </c>
    </row>
    <row r="138" spans="2:3" ht="12.75" hidden="1" customHeight="1" x14ac:dyDescent="0.2">
      <c r="B138" s="1" t="s">
        <v>508</v>
      </c>
      <c r="C138" s="1" t="s">
        <v>150</v>
      </c>
    </row>
    <row r="139" spans="2:3" ht="12.75" hidden="1" customHeight="1" x14ac:dyDescent="0.2">
      <c r="B139" s="1" t="s">
        <v>111</v>
      </c>
      <c r="C139" s="1" t="s">
        <v>111</v>
      </c>
    </row>
    <row r="140" spans="2:3" ht="12.75" hidden="1" customHeight="1" x14ac:dyDescent="0.2">
      <c r="B140" s="1" t="s">
        <v>509</v>
      </c>
      <c r="C140" s="1" t="s">
        <v>150</v>
      </c>
    </row>
    <row r="141" spans="2:3" ht="12.75" hidden="1" customHeight="1" x14ac:dyDescent="0.2">
      <c r="B141" s="1" t="s">
        <v>112</v>
      </c>
      <c r="C141" s="1" t="s">
        <v>112</v>
      </c>
    </row>
    <row r="142" spans="2:3" ht="12.75" hidden="1" customHeight="1" x14ac:dyDescent="0.2">
      <c r="B142" s="1" t="s">
        <v>711</v>
      </c>
      <c r="C142" s="1" t="s">
        <v>112</v>
      </c>
    </row>
    <row r="143" spans="2:3" ht="12.75" hidden="1" customHeight="1" x14ac:dyDescent="0.2">
      <c r="B143" s="1" t="s">
        <v>113</v>
      </c>
      <c r="C143" s="1" t="s">
        <v>113</v>
      </c>
    </row>
    <row r="144" spans="2:3" ht="12.75" hidden="1" customHeight="1" x14ac:dyDescent="0.2">
      <c r="B144" s="1" t="s">
        <v>712</v>
      </c>
      <c r="C144" s="1" t="s">
        <v>113</v>
      </c>
    </row>
    <row r="145" spans="2:3" ht="12.75" hidden="1" customHeight="1" x14ac:dyDescent="0.2">
      <c r="B145" s="1" t="s">
        <v>440</v>
      </c>
      <c r="C145" s="1" t="s">
        <v>151</v>
      </c>
    </row>
    <row r="146" spans="2:3" ht="12.75" hidden="1" customHeight="1" x14ac:dyDescent="0.2">
      <c r="B146" s="1" t="s">
        <v>364</v>
      </c>
      <c r="C146" s="1" t="s">
        <v>136</v>
      </c>
    </row>
    <row r="147" spans="2:3" ht="12.75" hidden="1" customHeight="1" x14ac:dyDescent="0.2">
      <c r="B147" s="1" t="s">
        <v>483</v>
      </c>
      <c r="C147" s="1" t="s">
        <v>146</v>
      </c>
    </row>
    <row r="148" spans="2:3" ht="12.75" hidden="1" customHeight="1" x14ac:dyDescent="0.2">
      <c r="B148" s="1" t="s">
        <v>365</v>
      </c>
      <c r="C148" s="1" t="s">
        <v>136</v>
      </c>
    </row>
    <row r="149" spans="2:3" ht="12.75" hidden="1" customHeight="1" x14ac:dyDescent="0.2">
      <c r="B149" s="1" t="s">
        <v>493</v>
      </c>
      <c r="C149" s="1" t="s">
        <v>147</v>
      </c>
    </row>
    <row r="150" spans="2:3" ht="12.75" hidden="1" customHeight="1" x14ac:dyDescent="0.2">
      <c r="B150" s="1" t="s">
        <v>441</v>
      </c>
      <c r="C150" s="1" t="s">
        <v>151</v>
      </c>
    </row>
    <row r="151" spans="2:3" ht="12.75" hidden="1" customHeight="1" x14ac:dyDescent="0.2">
      <c r="B151" s="1" t="s">
        <v>114</v>
      </c>
      <c r="C151" s="1" t="s">
        <v>114</v>
      </c>
    </row>
    <row r="152" spans="2:3" ht="12.75" hidden="1" customHeight="1" x14ac:dyDescent="0.2">
      <c r="B152" s="1" t="s">
        <v>216</v>
      </c>
      <c r="C152" s="1" t="s">
        <v>117</v>
      </c>
    </row>
    <row r="153" spans="2:3" ht="12.75" hidden="1" customHeight="1" x14ac:dyDescent="0.2">
      <c r="B153" s="1" t="s">
        <v>220</v>
      </c>
      <c r="C153" s="1" t="s">
        <v>118</v>
      </c>
    </row>
    <row r="154" spans="2:3" ht="12.75" hidden="1" customHeight="1" x14ac:dyDescent="0.2">
      <c r="B154" s="1" t="s">
        <v>171</v>
      </c>
      <c r="C154" s="1" t="s">
        <v>111</v>
      </c>
    </row>
    <row r="155" spans="2:3" ht="12.75" hidden="1" customHeight="1" x14ac:dyDescent="0.2">
      <c r="B155" s="1" t="s">
        <v>217</v>
      </c>
      <c r="C155" s="1" t="s">
        <v>117</v>
      </c>
    </row>
    <row r="156" spans="2:3" ht="12.75" hidden="1" customHeight="1" x14ac:dyDescent="0.2">
      <c r="B156" s="1" t="s">
        <v>311</v>
      </c>
      <c r="C156" s="1" t="s">
        <v>126</v>
      </c>
    </row>
    <row r="157" spans="2:3" ht="12.75" hidden="1" customHeight="1" x14ac:dyDescent="0.2">
      <c r="B157" s="1" t="s">
        <v>253</v>
      </c>
      <c r="C157" s="1" t="s">
        <v>121</v>
      </c>
    </row>
    <row r="158" spans="2:3" ht="12.75" hidden="1" customHeight="1" x14ac:dyDescent="0.2">
      <c r="B158" s="1" t="s">
        <v>351</v>
      </c>
      <c r="C158" s="1" t="s">
        <v>134</v>
      </c>
    </row>
    <row r="159" spans="2:3" ht="12.75" hidden="1" customHeight="1" x14ac:dyDescent="0.2">
      <c r="B159" s="1" t="s">
        <v>442</v>
      </c>
      <c r="C159" s="1" t="s">
        <v>151</v>
      </c>
    </row>
    <row r="160" spans="2:3" ht="12.75" hidden="1" customHeight="1" x14ac:dyDescent="0.2">
      <c r="B160" s="1" t="s">
        <v>115</v>
      </c>
      <c r="C160" s="1" t="s">
        <v>115</v>
      </c>
    </row>
    <row r="161" spans="2:3" ht="12.75" hidden="1" customHeight="1" x14ac:dyDescent="0.2">
      <c r="B161" s="1" t="s">
        <v>474</v>
      </c>
      <c r="C161" s="1" t="s">
        <v>154</v>
      </c>
    </row>
    <row r="162" spans="2:3" ht="12.75" hidden="1" customHeight="1" x14ac:dyDescent="0.2">
      <c r="B162" s="1" t="s">
        <v>262</v>
      </c>
      <c r="C162" s="1" t="s">
        <v>122</v>
      </c>
    </row>
    <row r="163" spans="2:3" ht="12.75" hidden="1" customHeight="1" x14ac:dyDescent="0.2">
      <c r="B163" s="1" t="s">
        <v>116</v>
      </c>
      <c r="C163" s="1" t="s">
        <v>116</v>
      </c>
    </row>
    <row r="164" spans="2:3" ht="12.75" hidden="1" customHeight="1" x14ac:dyDescent="0.2">
      <c r="B164" s="1" t="s">
        <v>510</v>
      </c>
      <c r="C164" s="1" t="s">
        <v>150</v>
      </c>
    </row>
    <row r="165" spans="2:3" ht="12.75" hidden="1" customHeight="1" x14ac:dyDescent="0.2">
      <c r="B165" s="1" t="s">
        <v>117</v>
      </c>
      <c r="C165" s="1" t="s">
        <v>117</v>
      </c>
    </row>
    <row r="166" spans="2:3" ht="12.75" hidden="1" customHeight="1" x14ac:dyDescent="0.2">
      <c r="B166" s="45" t="s">
        <v>717</v>
      </c>
      <c r="C166" s="1" t="s">
        <v>152</v>
      </c>
    </row>
    <row r="167" spans="2:3" ht="12.75" hidden="1" customHeight="1" x14ac:dyDescent="0.2">
      <c r="B167" s="45" t="s">
        <v>718</v>
      </c>
      <c r="C167" s="1" t="s">
        <v>152</v>
      </c>
    </row>
    <row r="168" spans="2:3" ht="12.75" hidden="1" customHeight="1" x14ac:dyDescent="0.2">
      <c r="B168" s="1" t="s">
        <v>285</v>
      </c>
      <c r="C168" s="1" t="s">
        <v>123</v>
      </c>
    </row>
    <row r="169" spans="2:3" ht="12.75" hidden="1" customHeight="1" x14ac:dyDescent="0.2">
      <c r="B169" s="1" t="s">
        <v>484</v>
      </c>
      <c r="C169" s="1" t="s">
        <v>146</v>
      </c>
    </row>
    <row r="170" spans="2:3" ht="12.75" hidden="1" customHeight="1" x14ac:dyDescent="0.2">
      <c r="B170" s="1" t="s">
        <v>511</v>
      </c>
      <c r="C170" s="1" t="s">
        <v>150</v>
      </c>
    </row>
    <row r="171" spans="2:3" ht="12.75" hidden="1" customHeight="1" x14ac:dyDescent="0.2">
      <c r="B171" s="1" t="s">
        <v>366</v>
      </c>
      <c r="C171" s="1" t="s">
        <v>136</v>
      </c>
    </row>
    <row r="172" spans="2:3" ht="12.75" hidden="1" customHeight="1" x14ac:dyDescent="0.2">
      <c r="B172" s="1" t="s">
        <v>172</v>
      </c>
      <c r="C172" s="1" t="s">
        <v>111</v>
      </c>
    </row>
    <row r="173" spans="2:3" ht="12.75" hidden="1" customHeight="1" x14ac:dyDescent="0.2">
      <c r="B173" s="1" t="s">
        <v>431</v>
      </c>
      <c r="C173" s="1" t="s">
        <v>143</v>
      </c>
    </row>
    <row r="174" spans="2:3" ht="12.75" hidden="1" customHeight="1" x14ac:dyDescent="0.2">
      <c r="B174" s="1" t="s">
        <v>455</v>
      </c>
      <c r="C174" s="1" t="s">
        <v>152</v>
      </c>
    </row>
    <row r="175" spans="2:3" ht="12.75" hidden="1" customHeight="1" x14ac:dyDescent="0.2">
      <c r="B175" s="1" t="s">
        <v>263</v>
      </c>
      <c r="C175" s="1" t="s">
        <v>122</v>
      </c>
    </row>
    <row r="176" spans="2:3" ht="12.75" hidden="1" customHeight="1" x14ac:dyDescent="0.2">
      <c r="B176" s="1" t="s">
        <v>344</v>
      </c>
      <c r="C176" s="1" t="s">
        <v>132</v>
      </c>
    </row>
    <row r="177" spans="2:4" ht="12.75" hidden="1" customHeight="1" x14ac:dyDescent="0.2">
      <c r="B177" s="1" t="s">
        <v>386</v>
      </c>
      <c r="C177" s="1" t="s">
        <v>139</v>
      </c>
    </row>
    <row r="178" spans="2:4" ht="12.75" hidden="1" customHeight="1" x14ac:dyDescent="0.2">
      <c r="B178" s="1" t="s">
        <v>352</v>
      </c>
      <c r="C178" s="1" t="s">
        <v>134</v>
      </c>
    </row>
    <row r="179" spans="2:4" ht="12.75" hidden="1" customHeight="1" x14ac:dyDescent="0.2">
      <c r="B179" s="1" t="s">
        <v>411</v>
      </c>
      <c r="C179" s="1" t="s">
        <v>141</v>
      </c>
    </row>
    <row r="180" spans="2:4" ht="12.75" hidden="1" customHeight="1" x14ac:dyDescent="0.2">
      <c r="B180" s="131" t="s">
        <v>382</v>
      </c>
      <c r="C180" s="131" t="s">
        <v>134</v>
      </c>
      <c r="D180" s="131" t="s">
        <v>138</v>
      </c>
    </row>
    <row r="181" spans="2:4" ht="12.75" hidden="1" customHeight="1" x14ac:dyDescent="0.2">
      <c r="B181" s="1" t="s">
        <v>173</v>
      </c>
      <c r="C181" s="1" t="s">
        <v>111</v>
      </c>
    </row>
    <row r="182" spans="2:4" ht="12.75" hidden="1" customHeight="1" x14ac:dyDescent="0.2">
      <c r="B182" s="1" t="s">
        <v>226</v>
      </c>
      <c r="C182" s="1" t="s">
        <v>119</v>
      </c>
    </row>
    <row r="183" spans="2:4" ht="12.75" hidden="1" customHeight="1" x14ac:dyDescent="0.2">
      <c r="B183" s="1" t="s">
        <v>512</v>
      </c>
      <c r="C183" s="1" t="s">
        <v>150</v>
      </c>
    </row>
    <row r="184" spans="2:4" ht="12.75" hidden="1" customHeight="1" x14ac:dyDescent="0.2">
      <c r="B184" s="1" t="s">
        <v>303</v>
      </c>
      <c r="C184" s="1" t="s">
        <v>125</v>
      </c>
    </row>
    <row r="185" spans="2:4" ht="12.75" hidden="1" customHeight="1" x14ac:dyDescent="0.2">
      <c r="B185" s="1" t="s">
        <v>401</v>
      </c>
      <c r="C185" s="1" t="s">
        <v>140</v>
      </c>
    </row>
    <row r="186" spans="2:4" ht="12.75" hidden="1" customHeight="1" x14ac:dyDescent="0.2">
      <c r="B186" s="1" t="s">
        <v>294</v>
      </c>
      <c r="C186" s="1" t="s">
        <v>124</v>
      </c>
    </row>
    <row r="187" spans="2:4" ht="12.75" hidden="1" customHeight="1" x14ac:dyDescent="0.2">
      <c r="B187" s="1" t="s">
        <v>402</v>
      </c>
      <c r="C187" s="1" t="s">
        <v>140</v>
      </c>
    </row>
    <row r="188" spans="2:4" ht="12.75" hidden="1" customHeight="1" x14ac:dyDescent="0.2">
      <c r="B188" s="1" t="s">
        <v>456</v>
      </c>
      <c r="C188" s="1" t="s">
        <v>152</v>
      </c>
    </row>
    <row r="189" spans="2:4" ht="12.75" hidden="1" customHeight="1" x14ac:dyDescent="0.2">
      <c r="B189" s="1" t="s">
        <v>227</v>
      </c>
      <c r="C189" s="1" t="s">
        <v>119</v>
      </c>
    </row>
    <row r="190" spans="2:4" ht="12.75" hidden="1" customHeight="1" x14ac:dyDescent="0.2">
      <c r="B190" s="1" t="s">
        <v>353</v>
      </c>
      <c r="C190" s="1" t="s">
        <v>134</v>
      </c>
    </row>
    <row r="191" spans="2:4" ht="12.75" hidden="1" customHeight="1" x14ac:dyDescent="0.2">
      <c r="B191" s="1" t="s">
        <v>176</v>
      </c>
      <c r="C191" s="1" t="s">
        <v>112</v>
      </c>
    </row>
    <row r="192" spans="2:4" ht="12.75" hidden="1" customHeight="1" x14ac:dyDescent="0.2">
      <c r="B192" s="1" t="s">
        <v>496</v>
      </c>
      <c r="C192" s="1" t="s">
        <v>148</v>
      </c>
    </row>
    <row r="193" spans="2:3" ht="12.75" hidden="1" customHeight="1" x14ac:dyDescent="0.2">
      <c r="B193" s="1" t="s">
        <v>412</v>
      </c>
      <c r="C193" s="1" t="s">
        <v>141</v>
      </c>
    </row>
    <row r="194" spans="2:3" ht="12.75" hidden="1" customHeight="1" x14ac:dyDescent="0.2">
      <c r="B194" s="1" t="s">
        <v>513</v>
      </c>
      <c r="C194" s="1" t="s">
        <v>150</v>
      </c>
    </row>
    <row r="195" spans="2:3" ht="12.75" hidden="1" customHeight="1" x14ac:dyDescent="0.2">
      <c r="B195" s="1" t="s">
        <v>159</v>
      </c>
      <c r="C195" s="1" t="s">
        <v>109</v>
      </c>
    </row>
    <row r="196" spans="2:3" ht="12.75" hidden="1" customHeight="1" x14ac:dyDescent="0.2">
      <c r="B196" s="1" t="s">
        <v>228</v>
      </c>
      <c r="C196" s="1" t="s">
        <v>119</v>
      </c>
    </row>
    <row r="197" spans="2:3" ht="12.75" hidden="1" customHeight="1" x14ac:dyDescent="0.2">
      <c r="B197" s="1" t="s">
        <v>413</v>
      </c>
      <c r="C197" s="1" t="s">
        <v>141</v>
      </c>
    </row>
    <row r="198" spans="2:3" ht="12.75" hidden="1" customHeight="1" x14ac:dyDescent="0.2">
      <c r="B198" s="1" t="s">
        <v>339</v>
      </c>
      <c r="C198" s="1" t="s">
        <v>131</v>
      </c>
    </row>
    <row r="199" spans="2:3" ht="12.75" hidden="1" customHeight="1" x14ac:dyDescent="0.2">
      <c r="B199" s="1" t="s">
        <v>229</v>
      </c>
      <c r="C199" s="1" t="s">
        <v>119</v>
      </c>
    </row>
    <row r="200" spans="2:3" ht="12.75" hidden="1" customHeight="1" x14ac:dyDescent="0.2">
      <c r="B200" s="1" t="s">
        <v>475</v>
      </c>
      <c r="C200" s="1" t="s">
        <v>154</v>
      </c>
    </row>
    <row r="201" spans="2:3" ht="12.75" hidden="1" customHeight="1" x14ac:dyDescent="0.2">
      <c r="B201" s="1" t="s">
        <v>374</v>
      </c>
      <c r="C201" s="1" t="s">
        <v>137</v>
      </c>
    </row>
    <row r="202" spans="2:3" ht="12.75" hidden="1" customHeight="1" x14ac:dyDescent="0.2">
      <c r="B202" s="45" t="s">
        <v>740</v>
      </c>
      <c r="C202" s="1" t="s">
        <v>115</v>
      </c>
    </row>
    <row r="203" spans="2:3" ht="12.75" hidden="1" customHeight="1" x14ac:dyDescent="0.2">
      <c r="B203" s="45" t="s">
        <v>741</v>
      </c>
      <c r="C203" s="1" t="s">
        <v>115</v>
      </c>
    </row>
    <row r="204" spans="2:3" ht="12.75" hidden="1" customHeight="1" x14ac:dyDescent="0.2">
      <c r="B204" s="1" t="s">
        <v>118</v>
      </c>
      <c r="C204" s="1" t="s">
        <v>118</v>
      </c>
    </row>
    <row r="205" spans="2:3" ht="12.75" hidden="1" customHeight="1" x14ac:dyDescent="0.2">
      <c r="B205" s="45" t="s">
        <v>742</v>
      </c>
      <c r="C205" s="1" t="s">
        <v>118</v>
      </c>
    </row>
    <row r="206" spans="2:3" ht="12.75" hidden="1" customHeight="1" x14ac:dyDescent="0.2">
      <c r="B206" s="1" t="s">
        <v>501</v>
      </c>
      <c r="C206" s="1" t="s">
        <v>149</v>
      </c>
    </row>
    <row r="207" spans="2:3" ht="12.75" hidden="1" customHeight="1" x14ac:dyDescent="0.2">
      <c r="B207" s="1" t="s">
        <v>295</v>
      </c>
      <c r="C207" s="1" t="s">
        <v>124</v>
      </c>
    </row>
    <row r="208" spans="2:3" ht="12.75" hidden="1" customHeight="1" x14ac:dyDescent="0.2">
      <c r="B208" s="1" t="s">
        <v>119</v>
      </c>
      <c r="C208" s="1" t="s">
        <v>119</v>
      </c>
    </row>
    <row r="209" spans="2:3" ht="12.75" hidden="1" customHeight="1" x14ac:dyDescent="0.2">
      <c r="B209" s="1" t="s">
        <v>324</v>
      </c>
      <c r="C209" s="1" t="s">
        <v>128</v>
      </c>
    </row>
    <row r="210" spans="2:3" ht="12.75" hidden="1" customHeight="1" x14ac:dyDescent="0.2">
      <c r="B210" s="1" t="s">
        <v>177</v>
      </c>
      <c r="C210" s="1" t="s">
        <v>112</v>
      </c>
    </row>
    <row r="211" spans="2:3" ht="12.75" hidden="1" customHeight="1" x14ac:dyDescent="0.2">
      <c r="B211" s="1" t="s">
        <v>443</v>
      </c>
      <c r="C211" s="1" t="s">
        <v>151</v>
      </c>
    </row>
    <row r="212" spans="2:3" ht="12.75" hidden="1" customHeight="1" x14ac:dyDescent="0.2">
      <c r="B212" s="1" t="s">
        <v>497</v>
      </c>
      <c r="C212" s="1" t="s">
        <v>148</v>
      </c>
    </row>
    <row r="213" spans="2:3" ht="12.75" hidden="1" customHeight="1" x14ac:dyDescent="0.2">
      <c r="B213" s="1" t="s">
        <v>514</v>
      </c>
      <c r="C213" s="1" t="s">
        <v>150</v>
      </c>
    </row>
    <row r="214" spans="2:3" ht="12.75" hidden="1" customHeight="1" x14ac:dyDescent="0.2">
      <c r="B214" s="1" t="s">
        <v>375</v>
      </c>
      <c r="C214" s="1" t="s">
        <v>137</v>
      </c>
    </row>
    <row r="215" spans="2:3" ht="12.75" hidden="1" customHeight="1" x14ac:dyDescent="0.2">
      <c r="B215" s="1" t="s">
        <v>197</v>
      </c>
      <c r="C215" s="1" t="s">
        <v>114</v>
      </c>
    </row>
    <row r="216" spans="2:3" ht="12.75" hidden="1" customHeight="1" x14ac:dyDescent="0.2">
      <c r="B216" s="1" t="s">
        <v>476</v>
      </c>
      <c r="C216" s="1" t="s">
        <v>154</v>
      </c>
    </row>
    <row r="217" spans="2:3" ht="12.75" hidden="1" customHeight="1" x14ac:dyDescent="0.2">
      <c r="B217" s="1" t="s">
        <v>190</v>
      </c>
      <c r="C217" s="1" t="s">
        <v>113</v>
      </c>
    </row>
    <row r="218" spans="2:3" ht="12.75" hidden="1" customHeight="1" x14ac:dyDescent="0.2">
      <c r="B218" s="1" t="s">
        <v>247</v>
      </c>
      <c r="C218" s="1" t="s">
        <v>120</v>
      </c>
    </row>
    <row r="219" spans="2:3" ht="12.75" hidden="1" customHeight="1" x14ac:dyDescent="0.2">
      <c r="B219" s="1" t="s">
        <v>210</v>
      </c>
      <c r="C219" s="1" t="s">
        <v>116</v>
      </c>
    </row>
    <row r="220" spans="2:3" ht="12.75" hidden="1" customHeight="1" x14ac:dyDescent="0.2">
      <c r="B220" s="1" t="s">
        <v>414</v>
      </c>
      <c r="C220" s="1" t="s">
        <v>141</v>
      </c>
    </row>
    <row r="221" spans="2:3" ht="12.75" hidden="1" customHeight="1" x14ac:dyDescent="0.2">
      <c r="B221" s="1" t="s">
        <v>296</v>
      </c>
      <c r="C221" s="1" t="s">
        <v>124</v>
      </c>
    </row>
    <row r="222" spans="2:3" ht="12.75" hidden="1" customHeight="1" x14ac:dyDescent="0.2">
      <c r="B222" s="1" t="s">
        <v>457</v>
      </c>
      <c r="C222" s="1" t="s">
        <v>152</v>
      </c>
    </row>
    <row r="223" spans="2:3" ht="12.75" hidden="1" customHeight="1" x14ac:dyDescent="0.2">
      <c r="B223" s="1" t="s">
        <v>201</v>
      </c>
      <c r="C223" s="1" t="s">
        <v>115</v>
      </c>
    </row>
    <row r="224" spans="2:3" ht="12.75" hidden="1" customHeight="1" x14ac:dyDescent="0.2">
      <c r="B224" s="1" t="s">
        <v>230</v>
      </c>
      <c r="C224" s="1" t="s">
        <v>119</v>
      </c>
    </row>
    <row r="225" spans="2:3" ht="12.75" hidden="1" customHeight="1" x14ac:dyDescent="0.2">
      <c r="B225" s="1" t="s">
        <v>191</v>
      </c>
      <c r="C225" s="1" t="s">
        <v>113</v>
      </c>
    </row>
    <row r="226" spans="2:3" ht="12.75" hidden="1" customHeight="1" x14ac:dyDescent="0.2">
      <c r="B226" s="1" t="s">
        <v>318</v>
      </c>
      <c r="C226" s="1" t="s">
        <v>127</v>
      </c>
    </row>
    <row r="227" spans="2:3" ht="12.75" hidden="1" customHeight="1" x14ac:dyDescent="0.2">
      <c r="B227" s="1" t="s">
        <v>325</v>
      </c>
      <c r="C227" s="1" t="s">
        <v>128</v>
      </c>
    </row>
    <row r="228" spans="2:3" ht="12.75" hidden="1" customHeight="1" x14ac:dyDescent="0.2">
      <c r="B228" s="1" t="s">
        <v>326</v>
      </c>
      <c r="C228" s="1" t="s">
        <v>128</v>
      </c>
    </row>
    <row r="229" spans="2:3" ht="12.75" hidden="1" customHeight="1" x14ac:dyDescent="0.2">
      <c r="B229" s="1" t="s">
        <v>367</v>
      </c>
      <c r="C229" s="1" t="s">
        <v>136</v>
      </c>
    </row>
    <row r="230" spans="2:3" ht="12.75" hidden="1" customHeight="1" x14ac:dyDescent="0.2">
      <c r="B230" s="1" t="s">
        <v>178</v>
      </c>
      <c r="C230" s="1" t="s">
        <v>112</v>
      </c>
    </row>
    <row r="231" spans="2:3" ht="12.75" hidden="1" customHeight="1" x14ac:dyDescent="0.2">
      <c r="B231" s="1" t="s">
        <v>387</v>
      </c>
      <c r="C231" s="1" t="s">
        <v>139</v>
      </c>
    </row>
    <row r="232" spans="2:3" ht="12.75" hidden="1" customHeight="1" x14ac:dyDescent="0.2">
      <c r="B232" s="1" t="s">
        <v>458</v>
      </c>
      <c r="C232" s="1" t="s">
        <v>152</v>
      </c>
    </row>
    <row r="233" spans="2:3" ht="12.75" hidden="1" customHeight="1" x14ac:dyDescent="0.2">
      <c r="B233" s="1" t="s">
        <v>415</v>
      </c>
      <c r="C233" s="1" t="s">
        <v>141</v>
      </c>
    </row>
    <row r="234" spans="2:3" ht="12.75" hidden="1" customHeight="1" x14ac:dyDescent="0.2">
      <c r="B234" s="1" t="s">
        <v>160</v>
      </c>
      <c r="C234" s="1" t="s">
        <v>109</v>
      </c>
    </row>
    <row r="235" spans="2:3" ht="12.75" hidden="1" customHeight="1" x14ac:dyDescent="0.2">
      <c r="B235" s="1" t="s">
        <v>202</v>
      </c>
      <c r="C235" s="1" t="s">
        <v>115</v>
      </c>
    </row>
    <row r="236" spans="2:3" ht="12.75" hidden="1" customHeight="1" x14ac:dyDescent="0.2">
      <c r="B236" s="1" t="s">
        <v>297</v>
      </c>
      <c r="C236" s="1" t="s">
        <v>124</v>
      </c>
    </row>
    <row r="237" spans="2:3" ht="12.75" hidden="1" customHeight="1" x14ac:dyDescent="0.2">
      <c r="B237" s="1" t="s">
        <v>376</v>
      </c>
      <c r="C237" s="1" t="s">
        <v>137</v>
      </c>
    </row>
    <row r="238" spans="2:3" ht="12.75" hidden="1" customHeight="1" x14ac:dyDescent="0.2">
      <c r="B238" s="1" t="s">
        <v>485</v>
      </c>
      <c r="C238" s="1" t="s">
        <v>146</v>
      </c>
    </row>
    <row r="239" spans="2:3" ht="12.75" hidden="1" customHeight="1" x14ac:dyDescent="0.2">
      <c r="B239" s="1" t="s">
        <v>416</v>
      </c>
      <c r="C239" s="1" t="s">
        <v>141</v>
      </c>
    </row>
    <row r="240" spans="2:3" ht="12.75" hidden="1" customHeight="1" x14ac:dyDescent="0.2">
      <c r="B240" s="1" t="s">
        <v>388</v>
      </c>
      <c r="C240" s="1" t="s">
        <v>139</v>
      </c>
    </row>
    <row r="241" spans="2:3" ht="12.75" hidden="1" customHeight="1" x14ac:dyDescent="0.2">
      <c r="B241" s="1" t="s">
        <v>444</v>
      </c>
      <c r="C241" s="1" t="s">
        <v>151</v>
      </c>
    </row>
    <row r="242" spans="2:3" ht="12.75" hidden="1" customHeight="1" x14ac:dyDescent="0.2">
      <c r="B242" s="1" t="s">
        <v>327</v>
      </c>
      <c r="C242" s="1" t="s">
        <v>128</v>
      </c>
    </row>
    <row r="243" spans="2:3" ht="12.75" hidden="1" customHeight="1" x14ac:dyDescent="0.2">
      <c r="B243" s="1" t="s">
        <v>403</v>
      </c>
      <c r="C243" s="1" t="s">
        <v>140</v>
      </c>
    </row>
    <row r="244" spans="2:3" ht="12.75" hidden="1" customHeight="1" x14ac:dyDescent="0.2">
      <c r="B244" s="1" t="s">
        <v>203</v>
      </c>
      <c r="C244" s="1" t="s">
        <v>115</v>
      </c>
    </row>
    <row r="245" spans="2:3" ht="12.75" hidden="1" customHeight="1" x14ac:dyDescent="0.2">
      <c r="B245" s="1" t="s">
        <v>348</v>
      </c>
      <c r="C245" s="1" t="s">
        <v>133</v>
      </c>
    </row>
    <row r="246" spans="2:3" ht="12.75" hidden="1" customHeight="1" x14ac:dyDescent="0.2">
      <c r="B246" s="1" t="s">
        <v>515</v>
      </c>
      <c r="C246" s="1" t="s">
        <v>150</v>
      </c>
    </row>
    <row r="247" spans="2:3" ht="12.75" hidden="1" customHeight="1" x14ac:dyDescent="0.2">
      <c r="B247" s="1" t="s">
        <v>248</v>
      </c>
      <c r="C247" s="1" t="s">
        <v>120</v>
      </c>
    </row>
    <row r="248" spans="2:3" ht="12.75" hidden="1" customHeight="1" x14ac:dyDescent="0.2">
      <c r="B248" s="1" t="s">
        <v>486</v>
      </c>
      <c r="C248" s="1" t="s">
        <v>146</v>
      </c>
    </row>
    <row r="249" spans="2:3" ht="12.75" hidden="1" customHeight="1" x14ac:dyDescent="0.2">
      <c r="B249" s="1" t="s">
        <v>264</v>
      </c>
      <c r="C249" s="1" t="s">
        <v>122</v>
      </c>
    </row>
    <row r="250" spans="2:3" ht="12.75" hidden="1" customHeight="1" x14ac:dyDescent="0.2">
      <c r="B250" s="1" t="s">
        <v>516</v>
      </c>
      <c r="C250" s="1" t="s">
        <v>150</v>
      </c>
    </row>
    <row r="251" spans="2:3" ht="12.75" hidden="1" customHeight="1" x14ac:dyDescent="0.2">
      <c r="B251" s="1" t="s">
        <v>265</v>
      </c>
      <c r="C251" s="1" t="s">
        <v>122</v>
      </c>
    </row>
    <row r="252" spans="2:3" ht="12.75" hidden="1" customHeight="1" x14ac:dyDescent="0.2">
      <c r="B252" s="1" t="s">
        <v>120</v>
      </c>
      <c r="C252" s="1" t="s">
        <v>120</v>
      </c>
    </row>
    <row r="253" spans="2:3" ht="12.75" hidden="1" customHeight="1" x14ac:dyDescent="0.2">
      <c r="B253" s="1" t="s">
        <v>417</v>
      </c>
      <c r="C253" s="1" t="s">
        <v>141</v>
      </c>
    </row>
    <row r="254" spans="2:3" ht="12.75" hidden="1" customHeight="1" x14ac:dyDescent="0.2">
      <c r="B254" s="1" t="s">
        <v>487</v>
      </c>
      <c r="C254" s="1" t="s">
        <v>146</v>
      </c>
    </row>
    <row r="255" spans="2:3" ht="12.75" hidden="1" customHeight="1" x14ac:dyDescent="0.2">
      <c r="B255" s="1" t="s">
        <v>121</v>
      </c>
      <c r="C255" s="1" t="s">
        <v>121</v>
      </c>
    </row>
    <row r="256" spans="2:3" ht="12.75" hidden="1" customHeight="1" x14ac:dyDescent="0.2">
      <c r="B256" s="1" t="s">
        <v>231</v>
      </c>
      <c r="C256" s="1" t="s">
        <v>119</v>
      </c>
    </row>
    <row r="257" spans="2:3" ht="12.75" hidden="1" customHeight="1" x14ac:dyDescent="0.2">
      <c r="B257" s="1" t="s">
        <v>459</v>
      </c>
      <c r="C257" s="1" t="s">
        <v>152</v>
      </c>
    </row>
    <row r="258" spans="2:3" ht="12.75" hidden="1" customHeight="1" x14ac:dyDescent="0.2">
      <c r="B258" s="1" t="s">
        <v>221</v>
      </c>
      <c r="C258" s="1" t="s">
        <v>118</v>
      </c>
    </row>
    <row r="259" spans="2:3" ht="12.75" hidden="1" customHeight="1" x14ac:dyDescent="0.2">
      <c r="B259" s="45" t="s">
        <v>743</v>
      </c>
      <c r="C259" s="1" t="s">
        <v>122</v>
      </c>
    </row>
    <row r="260" spans="2:3" ht="12.75" hidden="1" customHeight="1" x14ac:dyDescent="0.2">
      <c r="B260" s="45" t="s">
        <v>744</v>
      </c>
      <c r="C260" s="1" t="s">
        <v>122</v>
      </c>
    </row>
    <row r="261" spans="2:3" ht="12.75" hidden="1" customHeight="1" x14ac:dyDescent="0.2">
      <c r="B261" s="1" t="s">
        <v>377</v>
      </c>
      <c r="C261" s="1" t="s">
        <v>137</v>
      </c>
    </row>
    <row r="262" spans="2:3" ht="12.75" hidden="1" customHeight="1" x14ac:dyDescent="0.2">
      <c r="B262" s="1" t="s">
        <v>319</v>
      </c>
      <c r="C262" s="1" t="s">
        <v>127</v>
      </c>
    </row>
    <row r="263" spans="2:3" ht="12.75" hidden="1" customHeight="1" x14ac:dyDescent="0.2">
      <c r="B263" s="1" t="s">
        <v>312</v>
      </c>
      <c r="C263" s="1" t="s">
        <v>126</v>
      </c>
    </row>
    <row r="264" spans="2:3" ht="12.75" hidden="1" customHeight="1" x14ac:dyDescent="0.2">
      <c r="B264" s="1" t="s">
        <v>232</v>
      </c>
      <c r="C264" s="1" t="s">
        <v>119</v>
      </c>
    </row>
    <row r="265" spans="2:3" ht="12.75" hidden="1" customHeight="1" x14ac:dyDescent="0.2">
      <c r="B265" s="1" t="s">
        <v>161</v>
      </c>
      <c r="C265" s="1" t="s">
        <v>109</v>
      </c>
    </row>
    <row r="266" spans="2:3" ht="12.75" hidden="1" customHeight="1" x14ac:dyDescent="0.2">
      <c r="B266" s="1" t="s">
        <v>517</v>
      </c>
      <c r="C266" s="1" t="s">
        <v>150</v>
      </c>
    </row>
    <row r="267" spans="2:3" ht="12.75" hidden="1" customHeight="1" x14ac:dyDescent="0.2">
      <c r="B267" s="1" t="s">
        <v>123</v>
      </c>
      <c r="C267" s="1" t="s">
        <v>123</v>
      </c>
    </row>
    <row r="268" spans="2:3" ht="12.75" hidden="1" customHeight="1" x14ac:dyDescent="0.2">
      <c r="B268" s="1" t="s">
        <v>124</v>
      </c>
      <c r="C268" s="1" t="s">
        <v>124</v>
      </c>
    </row>
    <row r="269" spans="2:3" ht="12.75" hidden="1" customHeight="1" x14ac:dyDescent="0.2">
      <c r="B269" s="1" t="s">
        <v>233</v>
      </c>
      <c r="C269" s="1" t="s">
        <v>119</v>
      </c>
    </row>
    <row r="270" spans="2:3" ht="12.75" hidden="1" customHeight="1" x14ac:dyDescent="0.2">
      <c r="B270" s="1" t="s">
        <v>378</v>
      </c>
      <c r="C270" s="1" t="s">
        <v>137</v>
      </c>
    </row>
    <row r="271" spans="2:3" ht="12.75" hidden="1" customHeight="1" x14ac:dyDescent="0.2">
      <c r="B271" s="45" t="s">
        <v>719</v>
      </c>
      <c r="C271" s="1" t="s">
        <v>124</v>
      </c>
    </row>
    <row r="272" spans="2:3" ht="12.75" hidden="1" customHeight="1" x14ac:dyDescent="0.2">
      <c r="B272" s="45" t="s">
        <v>720</v>
      </c>
      <c r="C272" s="1" t="s">
        <v>124</v>
      </c>
    </row>
    <row r="273" spans="2:3" ht="12.75" hidden="1" customHeight="1" x14ac:dyDescent="0.2">
      <c r="B273" s="1" t="s">
        <v>502</v>
      </c>
      <c r="C273" s="1" t="s">
        <v>149</v>
      </c>
    </row>
    <row r="274" spans="2:3" ht="12.75" hidden="1" customHeight="1" x14ac:dyDescent="0.2">
      <c r="B274" s="1" t="s">
        <v>518</v>
      </c>
      <c r="C274" s="1" t="s">
        <v>150</v>
      </c>
    </row>
    <row r="275" spans="2:3" ht="12.75" hidden="1" customHeight="1" x14ac:dyDescent="0.2">
      <c r="B275" s="1" t="s">
        <v>266</v>
      </c>
      <c r="C275" s="1" t="s">
        <v>122</v>
      </c>
    </row>
    <row r="276" spans="2:3" ht="12.75" hidden="1" customHeight="1" x14ac:dyDescent="0.2">
      <c r="B276" s="1" t="s">
        <v>162</v>
      </c>
      <c r="C276" s="1" t="s">
        <v>109</v>
      </c>
    </row>
    <row r="277" spans="2:3" ht="12.75" hidden="1" customHeight="1" x14ac:dyDescent="0.2">
      <c r="B277" s="1" t="s">
        <v>460</v>
      </c>
      <c r="C277" s="1" t="s">
        <v>152</v>
      </c>
    </row>
    <row r="278" spans="2:3" ht="12.75" hidden="1" customHeight="1" x14ac:dyDescent="0.2">
      <c r="B278" s="1" t="s">
        <v>432</v>
      </c>
      <c r="C278" s="1" t="s">
        <v>143</v>
      </c>
    </row>
    <row r="279" spans="2:3" ht="12.75" hidden="1" customHeight="1" x14ac:dyDescent="0.2">
      <c r="B279" s="1" t="s">
        <v>204</v>
      </c>
      <c r="C279" s="1" t="s">
        <v>115</v>
      </c>
    </row>
    <row r="280" spans="2:3" ht="12.75" hidden="1" customHeight="1" x14ac:dyDescent="0.2">
      <c r="B280" s="1" t="s">
        <v>433</v>
      </c>
      <c r="C280" s="1" t="s">
        <v>143</v>
      </c>
    </row>
    <row r="281" spans="2:3" ht="12.75" hidden="1" customHeight="1" x14ac:dyDescent="0.2">
      <c r="B281" s="1" t="s">
        <v>404</v>
      </c>
      <c r="C281" s="1" t="s">
        <v>140</v>
      </c>
    </row>
    <row r="282" spans="2:3" ht="12.75" hidden="1" customHeight="1" x14ac:dyDescent="0.2">
      <c r="B282" s="1" t="s">
        <v>205</v>
      </c>
      <c r="C282" s="1" t="s">
        <v>115</v>
      </c>
    </row>
    <row r="283" spans="2:3" ht="12.75" hidden="1" customHeight="1" x14ac:dyDescent="0.2">
      <c r="B283" s="45" t="s">
        <v>721</v>
      </c>
      <c r="C283" s="1" t="s">
        <v>115</v>
      </c>
    </row>
    <row r="284" spans="2:3" ht="12.75" hidden="1" customHeight="1" x14ac:dyDescent="0.2">
      <c r="B284" s="45" t="s">
        <v>722</v>
      </c>
      <c r="C284" s="1" t="s">
        <v>115</v>
      </c>
    </row>
    <row r="285" spans="2:3" ht="12.75" hidden="1" customHeight="1" x14ac:dyDescent="0.2">
      <c r="B285" s="45" t="s">
        <v>723</v>
      </c>
      <c r="C285" s="1" t="s">
        <v>115</v>
      </c>
    </row>
    <row r="286" spans="2:3" ht="12.75" hidden="1" customHeight="1" x14ac:dyDescent="0.2">
      <c r="B286" s="1" t="s">
        <v>494</v>
      </c>
      <c r="C286" s="1" t="s">
        <v>147</v>
      </c>
    </row>
    <row r="287" spans="2:3" ht="12.75" hidden="1" customHeight="1" x14ac:dyDescent="0.2">
      <c r="B287" s="1" t="s">
        <v>125</v>
      </c>
      <c r="C287" s="1" t="s">
        <v>125</v>
      </c>
    </row>
    <row r="288" spans="2:3" ht="12.75" hidden="1" customHeight="1" x14ac:dyDescent="0.2">
      <c r="B288" s="1" t="s">
        <v>368</v>
      </c>
      <c r="C288" s="1" t="s">
        <v>136</v>
      </c>
    </row>
    <row r="289" spans="2:3" ht="12.75" hidden="1" customHeight="1" x14ac:dyDescent="0.2">
      <c r="B289" s="1" t="s">
        <v>389</v>
      </c>
      <c r="C289" s="1" t="s">
        <v>139</v>
      </c>
    </row>
    <row r="290" spans="2:3" ht="12.75" hidden="1" customHeight="1" x14ac:dyDescent="0.2">
      <c r="B290" s="1" t="s">
        <v>354</v>
      </c>
      <c r="C290" s="1" t="s">
        <v>134</v>
      </c>
    </row>
    <row r="291" spans="2:3" ht="12.75" hidden="1" customHeight="1" x14ac:dyDescent="0.2">
      <c r="B291" s="1" t="s">
        <v>379</v>
      </c>
      <c r="C291" s="1" t="s">
        <v>137</v>
      </c>
    </row>
    <row r="292" spans="2:3" ht="12.75" hidden="1" customHeight="1" x14ac:dyDescent="0.2">
      <c r="B292" s="1" t="s">
        <v>126</v>
      </c>
      <c r="C292" s="1" t="s">
        <v>126</v>
      </c>
    </row>
    <row r="293" spans="2:3" ht="12.75" hidden="1" customHeight="1" x14ac:dyDescent="0.2">
      <c r="B293" s="1" t="s">
        <v>355</v>
      </c>
      <c r="C293" s="1" t="s">
        <v>134</v>
      </c>
    </row>
    <row r="294" spans="2:3" ht="12.75" hidden="1" customHeight="1" x14ac:dyDescent="0.2">
      <c r="B294" s="1" t="s">
        <v>267</v>
      </c>
      <c r="C294" s="1" t="s">
        <v>122</v>
      </c>
    </row>
    <row r="295" spans="2:3" ht="12.75" hidden="1" customHeight="1" x14ac:dyDescent="0.2">
      <c r="B295" s="1" t="s">
        <v>418</v>
      </c>
      <c r="C295" s="1" t="s">
        <v>141</v>
      </c>
    </row>
    <row r="296" spans="2:3" ht="12.75" hidden="1" customHeight="1" x14ac:dyDescent="0.2">
      <c r="B296" s="1" t="s">
        <v>445</v>
      </c>
      <c r="C296" s="1" t="s">
        <v>151</v>
      </c>
    </row>
    <row r="297" spans="2:3" ht="12.75" hidden="1" customHeight="1" x14ac:dyDescent="0.2">
      <c r="B297" s="1" t="s">
        <v>268</v>
      </c>
      <c r="C297" s="1" t="s">
        <v>122</v>
      </c>
    </row>
    <row r="298" spans="2:3" ht="12.75" hidden="1" customHeight="1" x14ac:dyDescent="0.2">
      <c r="B298" s="1" t="s">
        <v>127</v>
      </c>
      <c r="C298" s="1" t="s">
        <v>127</v>
      </c>
    </row>
    <row r="299" spans="2:3" ht="12.75" hidden="1" customHeight="1" x14ac:dyDescent="0.2">
      <c r="B299" s="1" t="s">
        <v>356</v>
      </c>
      <c r="C299" s="1" t="s">
        <v>134</v>
      </c>
    </row>
    <row r="300" spans="2:3" ht="12.75" hidden="1" customHeight="1" x14ac:dyDescent="0.2">
      <c r="B300" s="1" t="s">
        <v>128</v>
      </c>
      <c r="C300" s="1" t="s">
        <v>128</v>
      </c>
    </row>
    <row r="301" spans="2:3" ht="12.75" hidden="1" customHeight="1" x14ac:dyDescent="0.2">
      <c r="B301" s="1" t="s">
        <v>446</v>
      </c>
      <c r="C301" s="1" t="s">
        <v>151</v>
      </c>
    </row>
    <row r="302" spans="2:3" ht="12.75" hidden="1" customHeight="1" x14ac:dyDescent="0.2">
      <c r="B302" s="1" t="s">
        <v>434</v>
      </c>
      <c r="C302" s="1" t="s">
        <v>143</v>
      </c>
    </row>
    <row r="303" spans="2:3" ht="12.75" hidden="1" customHeight="1" x14ac:dyDescent="0.2">
      <c r="B303" s="1" t="s">
        <v>222</v>
      </c>
      <c r="C303" s="1" t="s">
        <v>118</v>
      </c>
    </row>
    <row r="304" spans="2:3" ht="12.75" hidden="1" customHeight="1" x14ac:dyDescent="0.2">
      <c r="B304" s="1" t="s">
        <v>435</v>
      </c>
      <c r="C304" s="1" t="s">
        <v>143</v>
      </c>
    </row>
    <row r="305" spans="2:3" ht="12.75" hidden="1" customHeight="1" x14ac:dyDescent="0.2">
      <c r="B305" s="1" t="s">
        <v>419</v>
      </c>
      <c r="C305" s="1" t="s">
        <v>141</v>
      </c>
    </row>
    <row r="306" spans="2:3" ht="12.75" hidden="1" customHeight="1" x14ac:dyDescent="0.2">
      <c r="B306" s="1" t="s">
        <v>477</v>
      </c>
      <c r="C306" s="1" t="s">
        <v>154</v>
      </c>
    </row>
    <row r="307" spans="2:3" ht="12.75" hidden="1" customHeight="1" x14ac:dyDescent="0.2">
      <c r="B307" s="45" t="s">
        <v>724</v>
      </c>
      <c r="C307" s="1" t="s">
        <v>124</v>
      </c>
    </row>
    <row r="308" spans="2:3" ht="12.75" hidden="1" customHeight="1" x14ac:dyDescent="0.2">
      <c r="B308" s="45" t="s">
        <v>725</v>
      </c>
      <c r="C308" s="1" t="s">
        <v>124</v>
      </c>
    </row>
    <row r="309" spans="2:3" ht="12.75" hidden="1" customHeight="1" x14ac:dyDescent="0.2">
      <c r="B309" s="1" t="s">
        <v>331</v>
      </c>
      <c r="C309" s="1" t="s">
        <v>129</v>
      </c>
    </row>
    <row r="310" spans="2:3" ht="12.75" hidden="1" customHeight="1" x14ac:dyDescent="0.2">
      <c r="B310" s="1" t="s">
        <v>206</v>
      </c>
      <c r="C310" s="1" t="s">
        <v>115</v>
      </c>
    </row>
    <row r="311" spans="2:3" ht="12.75" hidden="1" customHeight="1" x14ac:dyDescent="0.2">
      <c r="B311" s="1" t="s">
        <v>286</v>
      </c>
      <c r="C311" s="1" t="s">
        <v>123</v>
      </c>
    </row>
    <row r="312" spans="2:3" ht="12.75" hidden="1" customHeight="1" x14ac:dyDescent="0.2">
      <c r="B312" s="1" t="s">
        <v>461</v>
      </c>
      <c r="C312" s="1" t="s">
        <v>152</v>
      </c>
    </row>
    <row r="313" spans="2:3" ht="12.75" hidden="1" customHeight="1" x14ac:dyDescent="0.2">
      <c r="B313" s="1" t="s">
        <v>519</v>
      </c>
      <c r="C313" s="1" t="s">
        <v>150</v>
      </c>
    </row>
    <row r="314" spans="2:3" ht="12.75" hidden="1" customHeight="1" x14ac:dyDescent="0.2">
      <c r="B314" s="1" t="s">
        <v>129</v>
      </c>
      <c r="C314" s="1" t="s">
        <v>129</v>
      </c>
    </row>
    <row r="315" spans="2:3" ht="12.75" hidden="1" customHeight="1" x14ac:dyDescent="0.2">
      <c r="B315" s="1" t="s">
        <v>198</v>
      </c>
      <c r="C315" s="1" t="s">
        <v>114</v>
      </c>
    </row>
    <row r="316" spans="2:3" ht="12.75" hidden="1" customHeight="1" x14ac:dyDescent="0.2">
      <c r="B316" s="1" t="s">
        <v>345</v>
      </c>
      <c r="C316" s="1" t="s">
        <v>132</v>
      </c>
    </row>
    <row r="317" spans="2:3" ht="12.75" hidden="1" customHeight="1" x14ac:dyDescent="0.2">
      <c r="B317" s="1" t="s">
        <v>405</v>
      </c>
      <c r="C317" s="1" t="s">
        <v>140</v>
      </c>
    </row>
    <row r="318" spans="2:3" ht="12.75" hidden="1" customHeight="1" x14ac:dyDescent="0.2">
      <c r="B318" s="1" t="s">
        <v>390</v>
      </c>
      <c r="C318" s="1" t="s">
        <v>139</v>
      </c>
    </row>
    <row r="319" spans="2:3" ht="12.75" hidden="1" customHeight="1" x14ac:dyDescent="0.2">
      <c r="B319" s="1" t="s">
        <v>167</v>
      </c>
      <c r="C319" s="1" t="s">
        <v>110</v>
      </c>
    </row>
    <row r="320" spans="2:3" ht="12.75" hidden="1" customHeight="1" x14ac:dyDescent="0.2">
      <c r="B320" s="45" t="s">
        <v>726</v>
      </c>
      <c r="C320" s="1" t="s">
        <v>115</v>
      </c>
    </row>
    <row r="321" spans="2:4" ht="12.75" hidden="1" customHeight="1" x14ac:dyDescent="0.2">
      <c r="B321" s="45" t="s">
        <v>727</v>
      </c>
      <c r="C321" s="1" t="s">
        <v>115</v>
      </c>
    </row>
    <row r="322" spans="2:4" ht="12.75" hidden="1" customHeight="1" x14ac:dyDescent="0.2">
      <c r="B322" s="45" t="s">
        <v>728</v>
      </c>
      <c r="C322" s="1" t="s">
        <v>115</v>
      </c>
    </row>
    <row r="323" spans="2:4" ht="12.75" hidden="1" customHeight="1" x14ac:dyDescent="0.2">
      <c r="B323" s="1" t="s">
        <v>223</v>
      </c>
      <c r="C323" s="1" t="s">
        <v>118</v>
      </c>
    </row>
    <row r="324" spans="2:4" ht="12.75" hidden="1" customHeight="1" x14ac:dyDescent="0.2">
      <c r="B324" s="1" t="s">
        <v>234</v>
      </c>
      <c r="C324" s="1" t="s">
        <v>119</v>
      </c>
    </row>
    <row r="325" spans="2:4" ht="12.75" hidden="1" customHeight="1" x14ac:dyDescent="0.2">
      <c r="B325" s="1" t="s">
        <v>269</v>
      </c>
      <c r="C325" s="1" t="s">
        <v>122</v>
      </c>
    </row>
    <row r="326" spans="2:4" ht="12.75" hidden="1" customHeight="1" x14ac:dyDescent="0.2">
      <c r="B326" s="1" t="s">
        <v>369</v>
      </c>
      <c r="C326" s="1" t="s">
        <v>136</v>
      </c>
    </row>
    <row r="327" spans="2:4" ht="12.75" hidden="1" customHeight="1" x14ac:dyDescent="0.2">
      <c r="B327" s="1" t="s">
        <v>462</v>
      </c>
      <c r="C327" s="1" t="s">
        <v>152</v>
      </c>
    </row>
    <row r="328" spans="2:4" ht="12.75" hidden="1" customHeight="1" x14ac:dyDescent="0.2">
      <c r="B328" s="131" t="s">
        <v>383</v>
      </c>
      <c r="C328" s="131" t="s">
        <v>134</v>
      </c>
      <c r="D328" s="131" t="s">
        <v>138</v>
      </c>
    </row>
    <row r="329" spans="2:4" ht="12.75" hidden="1" customHeight="1" x14ac:dyDescent="0.2">
      <c r="B329" s="1" t="s">
        <v>463</v>
      </c>
      <c r="C329" s="1" t="s">
        <v>152</v>
      </c>
    </row>
    <row r="330" spans="2:4" ht="12.75" hidden="1" customHeight="1" x14ac:dyDescent="0.2">
      <c r="B330" s="1" t="s">
        <v>332</v>
      </c>
      <c r="C330" s="1" t="s">
        <v>129</v>
      </c>
    </row>
    <row r="331" spans="2:4" ht="12.75" hidden="1" customHeight="1" x14ac:dyDescent="0.2">
      <c r="B331" s="1" t="s">
        <v>336</v>
      </c>
      <c r="C331" s="1" t="s">
        <v>130</v>
      </c>
    </row>
    <row r="332" spans="2:4" ht="12.75" hidden="1" customHeight="1" x14ac:dyDescent="0.2">
      <c r="B332" s="1" t="s">
        <v>498</v>
      </c>
      <c r="C332" s="1" t="s">
        <v>148</v>
      </c>
    </row>
    <row r="333" spans="2:4" ht="12.75" hidden="1" customHeight="1" x14ac:dyDescent="0.2">
      <c r="B333" s="1" t="s">
        <v>163</v>
      </c>
      <c r="C333" s="1" t="s">
        <v>109</v>
      </c>
    </row>
    <row r="334" spans="2:4" ht="12.75" hidden="1" customHeight="1" x14ac:dyDescent="0.2">
      <c r="B334" s="1" t="s">
        <v>211</v>
      </c>
      <c r="C334" s="1" t="s">
        <v>116</v>
      </c>
    </row>
    <row r="335" spans="2:4" ht="12.75" hidden="1" customHeight="1" x14ac:dyDescent="0.2">
      <c r="B335" s="1" t="s">
        <v>270</v>
      </c>
      <c r="C335" s="1" t="s">
        <v>122</v>
      </c>
    </row>
    <row r="336" spans="2:4" ht="12.75" hidden="1" customHeight="1" x14ac:dyDescent="0.2">
      <c r="B336" s="1" t="s">
        <v>271</v>
      </c>
      <c r="C336" s="1" t="s">
        <v>122</v>
      </c>
    </row>
    <row r="337" spans="2:3" ht="12.75" hidden="1" customHeight="1" x14ac:dyDescent="0.2">
      <c r="B337" s="1" t="s">
        <v>520</v>
      </c>
      <c r="C337" s="1" t="s">
        <v>150</v>
      </c>
    </row>
    <row r="338" spans="2:3" ht="12.75" hidden="1" customHeight="1" x14ac:dyDescent="0.2">
      <c r="B338" s="1" t="s">
        <v>287</v>
      </c>
      <c r="C338" s="1" t="s">
        <v>123</v>
      </c>
    </row>
    <row r="339" spans="2:3" ht="12.75" hidden="1" customHeight="1" x14ac:dyDescent="0.2">
      <c r="B339" s="1" t="s">
        <v>199</v>
      </c>
      <c r="C339" s="1" t="s">
        <v>114</v>
      </c>
    </row>
    <row r="340" spans="2:3" ht="12.75" hidden="1" customHeight="1" x14ac:dyDescent="0.2">
      <c r="B340" s="1" t="s">
        <v>349</v>
      </c>
      <c r="C340" s="1" t="s">
        <v>133</v>
      </c>
    </row>
    <row r="341" spans="2:3" ht="12.75" hidden="1" customHeight="1" x14ac:dyDescent="0.2">
      <c r="B341" s="1" t="s">
        <v>298</v>
      </c>
      <c r="C341" s="1" t="s">
        <v>124</v>
      </c>
    </row>
    <row r="342" spans="2:3" ht="12.75" hidden="1" customHeight="1" x14ac:dyDescent="0.2">
      <c r="B342" s="1" t="s">
        <v>304</v>
      </c>
      <c r="C342" s="1" t="s">
        <v>125</v>
      </c>
    </row>
    <row r="343" spans="2:3" ht="12.75" hidden="1" customHeight="1" x14ac:dyDescent="0.2">
      <c r="B343" s="1" t="s">
        <v>192</v>
      </c>
      <c r="C343" s="1" t="s">
        <v>113</v>
      </c>
    </row>
    <row r="344" spans="2:3" ht="12.75" hidden="1" customHeight="1" x14ac:dyDescent="0.2">
      <c r="B344" s="1" t="s">
        <v>235</v>
      </c>
      <c r="C344" s="1" t="s">
        <v>119</v>
      </c>
    </row>
    <row r="345" spans="2:3" ht="12.75" hidden="1" customHeight="1" x14ac:dyDescent="0.2">
      <c r="B345" s="1" t="s">
        <v>130</v>
      </c>
      <c r="C345" s="1" t="s">
        <v>130</v>
      </c>
    </row>
    <row r="346" spans="2:3" ht="12.75" hidden="1" customHeight="1" x14ac:dyDescent="0.2">
      <c r="B346" s="1" t="s">
        <v>420</v>
      </c>
      <c r="C346" s="1" t="s">
        <v>141</v>
      </c>
    </row>
    <row r="347" spans="2:3" ht="12.75" hidden="1" customHeight="1" x14ac:dyDescent="0.2">
      <c r="B347" s="1" t="s">
        <v>236</v>
      </c>
      <c r="C347" s="1" t="s">
        <v>119</v>
      </c>
    </row>
    <row r="348" spans="2:3" ht="12.75" hidden="1" customHeight="1" x14ac:dyDescent="0.2">
      <c r="B348" s="1" t="s">
        <v>421</v>
      </c>
      <c r="C348" s="1" t="s">
        <v>141</v>
      </c>
    </row>
    <row r="349" spans="2:3" ht="12.75" hidden="1" customHeight="1" x14ac:dyDescent="0.2">
      <c r="B349" s="1" t="s">
        <v>421</v>
      </c>
      <c r="C349" s="1" t="s">
        <v>152</v>
      </c>
    </row>
    <row r="350" spans="2:3" ht="12.75" hidden="1" customHeight="1" x14ac:dyDescent="0.2">
      <c r="B350" s="1" t="s">
        <v>288</v>
      </c>
      <c r="C350" s="1" t="s">
        <v>123</v>
      </c>
    </row>
    <row r="351" spans="2:3" ht="12.75" hidden="1" customHeight="1" x14ac:dyDescent="0.2">
      <c r="B351" s="1" t="s">
        <v>406</v>
      </c>
      <c r="C351" s="1" t="s">
        <v>140</v>
      </c>
    </row>
    <row r="352" spans="2:3" ht="12.75" hidden="1" customHeight="1" x14ac:dyDescent="0.2">
      <c r="B352" s="1" t="s">
        <v>237</v>
      </c>
      <c r="C352" s="1" t="s">
        <v>119</v>
      </c>
    </row>
    <row r="353" spans="2:3" ht="12.75" hidden="1" customHeight="1" x14ac:dyDescent="0.2">
      <c r="B353" s="1" t="s">
        <v>407</v>
      </c>
      <c r="C353" s="1" t="s">
        <v>140</v>
      </c>
    </row>
    <row r="354" spans="2:3" ht="12.75" hidden="1" customHeight="1" x14ac:dyDescent="0.2">
      <c r="B354" s="1" t="s">
        <v>464</v>
      </c>
      <c r="C354" s="1" t="s">
        <v>152</v>
      </c>
    </row>
    <row r="355" spans="2:3" ht="12.75" hidden="1" customHeight="1" x14ac:dyDescent="0.2">
      <c r="B355" s="1" t="s">
        <v>305</v>
      </c>
      <c r="C355" s="1" t="s">
        <v>125</v>
      </c>
    </row>
    <row r="356" spans="2:3" ht="12.75" hidden="1" customHeight="1" x14ac:dyDescent="0.2">
      <c r="B356" s="1" t="s">
        <v>465</v>
      </c>
      <c r="C356" s="1" t="s">
        <v>152</v>
      </c>
    </row>
    <row r="357" spans="2:3" ht="12.75" hidden="1" customHeight="1" x14ac:dyDescent="0.2">
      <c r="B357" s="1" t="s">
        <v>254</v>
      </c>
      <c r="C357" s="1" t="s">
        <v>121</v>
      </c>
    </row>
    <row r="358" spans="2:3" ht="12.75" hidden="1" customHeight="1" x14ac:dyDescent="0.2">
      <c r="B358" s="1" t="s">
        <v>272</v>
      </c>
      <c r="C358" s="1" t="s">
        <v>122</v>
      </c>
    </row>
    <row r="359" spans="2:3" ht="12.75" hidden="1" customHeight="1" x14ac:dyDescent="0.2">
      <c r="B359" s="1" t="s">
        <v>238</v>
      </c>
      <c r="C359" s="1" t="s">
        <v>119</v>
      </c>
    </row>
    <row r="360" spans="2:3" ht="12.75" hidden="1" customHeight="1" x14ac:dyDescent="0.2">
      <c r="B360" s="1" t="s">
        <v>408</v>
      </c>
      <c r="C360" s="1" t="s">
        <v>140</v>
      </c>
    </row>
    <row r="361" spans="2:3" ht="12.75" hidden="1" customHeight="1" x14ac:dyDescent="0.2">
      <c r="B361" s="1" t="s">
        <v>218</v>
      </c>
      <c r="C361" s="1" t="s">
        <v>117</v>
      </c>
    </row>
    <row r="362" spans="2:3" ht="12.75" hidden="1" customHeight="1" x14ac:dyDescent="0.2">
      <c r="B362" s="1" t="s">
        <v>273</v>
      </c>
      <c r="C362" s="1" t="s">
        <v>122</v>
      </c>
    </row>
    <row r="363" spans="2:3" ht="12.75" hidden="1" customHeight="1" x14ac:dyDescent="0.2">
      <c r="B363" s="1" t="s">
        <v>179</v>
      </c>
      <c r="C363" s="1" t="s">
        <v>112</v>
      </c>
    </row>
    <row r="364" spans="2:3" ht="12.75" hidden="1" customHeight="1" x14ac:dyDescent="0.2">
      <c r="B364" s="1" t="s">
        <v>313</v>
      </c>
      <c r="C364" s="1" t="s">
        <v>126</v>
      </c>
    </row>
    <row r="365" spans="2:3" ht="12.75" hidden="1" customHeight="1" x14ac:dyDescent="0.2">
      <c r="B365" s="1" t="s">
        <v>155</v>
      </c>
      <c r="C365" s="1" t="s">
        <v>108</v>
      </c>
    </row>
    <row r="366" spans="2:3" ht="12.75" hidden="1" customHeight="1" x14ac:dyDescent="0.2">
      <c r="B366" s="1" t="s">
        <v>340</v>
      </c>
      <c r="C366" s="1" t="s">
        <v>131</v>
      </c>
    </row>
    <row r="367" spans="2:3" ht="12.75" hidden="1" customHeight="1" x14ac:dyDescent="0.2">
      <c r="B367" s="1" t="s">
        <v>521</v>
      </c>
      <c r="C367" s="1" t="s">
        <v>150</v>
      </c>
    </row>
    <row r="368" spans="2:3" ht="12.75" hidden="1" customHeight="1" x14ac:dyDescent="0.2">
      <c r="B368" s="1" t="s">
        <v>522</v>
      </c>
      <c r="C368" s="1" t="s">
        <v>150</v>
      </c>
    </row>
    <row r="369" spans="2:3" ht="12.75" hidden="1" customHeight="1" x14ac:dyDescent="0.2">
      <c r="B369" s="1" t="s">
        <v>499</v>
      </c>
      <c r="C369" s="1" t="s">
        <v>148</v>
      </c>
    </row>
    <row r="370" spans="2:3" ht="12.75" hidden="1" customHeight="1" x14ac:dyDescent="0.2">
      <c r="B370" s="1" t="s">
        <v>328</v>
      </c>
      <c r="C370" s="1" t="s">
        <v>128</v>
      </c>
    </row>
    <row r="371" spans="2:3" ht="12.75" hidden="1" customHeight="1" x14ac:dyDescent="0.2">
      <c r="B371" s="1" t="s">
        <v>274</v>
      </c>
      <c r="C371" s="1" t="s">
        <v>122</v>
      </c>
    </row>
    <row r="372" spans="2:3" ht="12.75" hidden="1" customHeight="1" x14ac:dyDescent="0.2">
      <c r="B372" s="45" t="s">
        <v>729</v>
      </c>
      <c r="C372" s="1" t="s">
        <v>145</v>
      </c>
    </row>
    <row r="373" spans="2:3" ht="12.75" hidden="1" customHeight="1" x14ac:dyDescent="0.2">
      <c r="B373" s="45" t="s">
        <v>730</v>
      </c>
      <c r="C373" s="1" t="s">
        <v>145</v>
      </c>
    </row>
    <row r="374" spans="2:3" ht="12.75" hidden="1" customHeight="1" x14ac:dyDescent="0.2">
      <c r="B374" s="1" t="s">
        <v>314</v>
      </c>
      <c r="C374" s="1" t="s">
        <v>126</v>
      </c>
    </row>
    <row r="375" spans="2:3" ht="12.75" hidden="1" customHeight="1" x14ac:dyDescent="0.2">
      <c r="B375" s="1" t="s">
        <v>299</v>
      </c>
      <c r="C375" s="1" t="s">
        <v>124</v>
      </c>
    </row>
    <row r="376" spans="2:3" ht="12.75" hidden="1" customHeight="1" x14ac:dyDescent="0.2">
      <c r="B376" s="1" t="s">
        <v>436</v>
      </c>
      <c r="C376" s="1" t="s">
        <v>143</v>
      </c>
    </row>
    <row r="377" spans="2:3" ht="12.75" hidden="1" customHeight="1" x14ac:dyDescent="0.2">
      <c r="B377" s="1" t="s">
        <v>180</v>
      </c>
      <c r="C377" s="1" t="s">
        <v>112</v>
      </c>
    </row>
    <row r="378" spans="2:3" ht="12.75" hidden="1" customHeight="1" x14ac:dyDescent="0.2">
      <c r="B378" s="1" t="s">
        <v>422</v>
      </c>
      <c r="C378" s="1" t="s">
        <v>141</v>
      </c>
    </row>
    <row r="379" spans="2:3" ht="12.75" hidden="1" customHeight="1" x14ac:dyDescent="0.2">
      <c r="B379" s="1" t="s">
        <v>164</v>
      </c>
      <c r="C379" s="1" t="s">
        <v>109</v>
      </c>
    </row>
    <row r="380" spans="2:3" ht="12.75" hidden="1" customHeight="1" x14ac:dyDescent="0.2">
      <c r="B380" s="1" t="s">
        <v>181</v>
      </c>
      <c r="C380" s="1" t="s">
        <v>112</v>
      </c>
    </row>
    <row r="381" spans="2:3" ht="12.75" hidden="1" customHeight="1" x14ac:dyDescent="0.2">
      <c r="B381" s="1" t="s">
        <v>478</v>
      </c>
      <c r="C381" s="1" t="s">
        <v>154</v>
      </c>
    </row>
    <row r="382" spans="2:3" ht="12.75" hidden="1" customHeight="1" x14ac:dyDescent="0.2">
      <c r="B382" s="1" t="s">
        <v>182</v>
      </c>
      <c r="C382" s="1" t="s">
        <v>112</v>
      </c>
    </row>
    <row r="383" spans="2:3" ht="12.75" hidden="1" customHeight="1" x14ac:dyDescent="0.2">
      <c r="B383" s="1" t="s">
        <v>131</v>
      </c>
      <c r="C383" s="1" t="s">
        <v>131</v>
      </c>
    </row>
    <row r="384" spans="2:3" ht="12.75" hidden="1" customHeight="1" x14ac:dyDescent="0.2">
      <c r="B384" s="1" t="s">
        <v>479</v>
      </c>
      <c r="C384" s="1" t="s">
        <v>154</v>
      </c>
    </row>
    <row r="385" spans="2:3" ht="12.75" hidden="1" customHeight="1" x14ac:dyDescent="0.2">
      <c r="B385" s="1" t="s">
        <v>132</v>
      </c>
      <c r="C385" s="1" t="s">
        <v>132</v>
      </c>
    </row>
    <row r="386" spans="2:3" ht="12.75" hidden="1" customHeight="1" x14ac:dyDescent="0.2">
      <c r="B386" s="1" t="s">
        <v>488</v>
      </c>
      <c r="C386" s="1" t="s">
        <v>146</v>
      </c>
    </row>
    <row r="387" spans="2:3" ht="12.75" hidden="1" customHeight="1" x14ac:dyDescent="0.2">
      <c r="B387" s="1" t="s">
        <v>255</v>
      </c>
      <c r="C387" s="1" t="s">
        <v>121</v>
      </c>
    </row>
    <row r="388" spans="2:3" ht="12.75" hidden="1" customHeight="1" x14ac:dyDescent="0.2">
      <c r="B388" s="1" t="s">
        <v>289</v>
      </c>
      <c r="C388" s="1" t="s">
        <v>123</v>
      </c>
    </row>
    <row r="389" spans="2:3" ht="12.75" hidden="1" customHeight="1" x14ac:dyDescent="0.2">
      <c r="B389" s="1" t="s">
        <v>133</v>
      </c>
      <c r="C389" s="1" t="s">
        <v>133</v>
      </c>
    </row>
    <row r="390" spans="2:3" ht="12.75" hidden="1" customHeight="1" x14ac:dyDescent="0.2">
      <c r="B390" s="1" t="s">
        <v>315</v>
      </c>
      <c r="C390" s="1" t="s">
        <v>126</v>
      </c>
    </row>
    <row r="391" spans="2:3" ht="12.75" hidden="1" customHeight="1" x14ac:dyDescent="0.2">
      <c r="B391" s="1" t="s">
        <v>165</v>
      </c>
      <c r="C391" s="1" t="s">
        <v>109</v>
      </c>
    </row>
    <row r="392" spans="2:3" ht="12.75" hidden="1" customHeight="1" x14ac:dyDescent="0.2">
      <c r="B392" s="45" t="s">
        <v>731</v>
      </c>
      <c r="C392" s="1" t="s">
        <v>134</v>
      </c>
    </row>
    <row r="393" spans="2:3" ht="12.75" hidden="1" customHeight="1" x14ac:dyDescent="0.2">
      <c r="B393" s="45" t="s">
        <v>732</v>
      </c>
      <c r="C393" s="1" t="s">
        <v>134</v>
      </c>
    </row>
    <row r="394" spans="2:3" ht="12.75" hidden="1" customHeight="1" x14ac:dyDescent="0.2">
      <c r="B394" s="45" t="s">
        <v>733</v>
      </c>
      <c r="C394" s="1" t="s">
        <v>134</v>
      </c>
    </row>
    <row r="395" spans="2:3" ht="12.75" hidden="1" customHeight="1" x14ac:dyDescent="0.2">
      <c r="B395" s="45" t="s">
        <v>734</v>
      </c>
      <c r="C395" s="1" t="s">
        <v>134</v>
      </c>
    </row>
    <row r="396" spans="2:3" ht="12.75" hidden="1" customHeight="1" x14ac:dyDescent="0.2">
      <c r="B396" s="1" t="s">
        <v>290</v>
      </c>
      <c r="C396" s="1" t="s">
        <v>123</v>
      </c>
    </row>
    <row r="397" spans="2:3" ht="12.75" hidden="1" customHeight="1" x14ac:dyDescent="0.2">
      <c r="B397" s="1" t="s">
        <v>346</v>
      </c>
      <c r="C397" s="1" t="s">
        <v>132</v>
      </c>
    </row>
    <row r="398" spans="2:3" ht="12.75" hidden="1" customHeight="1" x14ac:dyDescent="0.2">
      <c r="B398" s="1" t="s">
        <v>193</v>
      </c>
      <c r="C398" s="1" t="s">
        <v>113</v>
      </c>
    </row>
    <row r="399" spans="2:3" ht="12.75" hidden="1" customHeight="1" x14ac:dyDescent="0.2">
      <c r="B399" s="1" t="s">
        <v>466</v>
      </c>
      <c r="C399" s="1" t="s">
        <v>152</v>
      </c>
    </row>
    <row r="400" spans="2:3" ht="12.75" hidden="1" customHeight="1" x14ac:dyDescent="0.2">
      <c r="B400" s="1" t="s">
        <v>194</v>
      </c>
      <c r="C400" s="1" t="s">
        <v>113</v>
      </c>
    </row>
    <row r="401" spans="2:3" ht="12.75" hidden="1" customHeight="1" x14ac:dyDescent="0.2">
      <c r="B401" s="1" t="s">
        <v>156</v>
      </c>
      <c r="C401" s="1" t="s">
        <v>108</v>
      </c>
    </row>
    <row r="402" spans="2:3" ht="12.75" hidden="1" customHeight="1" x14ac:dyDescent="0.2">
      <c r="B402" s="1" t="s">
        <v>391</v>
      </c>
      <c r="C402" s="1" t="s">
        <v>139</v>
      </c>
    </row>
    <row r="403" spans="2:3" ht="12.75" hidden="1" customHeight="1" x14ac:dyDescent="0.2">
      <c r="B403" s="1" t="s">
        <v>183</v>
      </c>
      <c r="C403" s="1" t="s">
        <v>112</v>
      </c>
    </row>
    <row r="404" spans="2:3" ht="12.75" hidden="1" customHeight="1" x14ac:dyDescent="0.2">
      <c r="B404" s="1" t="s">
        <v>392</v>
      </c>
      <c r="C404" s="1" t="s">
        <v>139</v>
      </c>
    </row>
    <row r="405" spans="2:3" ht="12.75" hidden="1" customHeight="1" x14ac:dyDescent="0.2">
      <c r="B405" s="1" t="s">
        <v>380</v>
      </c>
      <c r="C405" s="1" t="s">
        <v>137</v>
      </c>
    </row>
    <row r="406" spans="2:3" ht="12.75" hidden="1" customHeight="1" x14ac:dyDescent="0.2">
      <c r="B406" s="1" t="s">
        <v>135</v>
      </c>
      <c r="C406" s="1" t="s">
        <v>135</v>
      </c>
    </row>
    <row r="407" spans="2:3" ht="12.75" hidden="1" customHeight="1" x14ac:dyDescent="0.2">
      <c r="B407" s="1" t="s">
        <v>239</v>
      </c>
      <c r="C407" s="1" t="s">
        <v>119</v>
      </c>
    </row>
    <row r="408" spans="2:3" ht="12.75" hidden="1" customHeight="1" x14ac:dyDescent="0.2">
      <c r="B408" s="1" t="s">
        <v>275</v>
      </c>
      <c r="C408" s="1" t="s">
        <v>122</v>
      </c>
    </row>
    <row r="409" spans="2:3" ht="12.75" hidden="1" customHeight="1" x14ac:dyDescent="0.2">
      <c r="B409" s="1" t="s">
        <v>306</v>
      </c>
      <c r="C409" s="1" t="s">
        <v>125</v>
      </c>
    </row>
    <row r="410" spans="2:3" ht="12.75" hidden="1" customHeight="1" x14ac:dyDescent="0.2">
      <c r="B410" s="1" t="s">
        <v>503</v>
      </c>
      <c r="C410" s="1" t="s">
        <v>149</v>
      </c>
    </row>
    <row r="411" spans="2:3" ht="12.75" hidden="1" customHeight="1" x14ac:dyDescent="0.2">
      <c r="B411" s="1" t="s">
        <v>136</v>
      </c>
      <c r="C411" s="1" t="s">
        <v>136</v>
      </c>
    </row>
    <row r="412" spans="2:3" ht="12.75" hidden="1" customHeight="1" x14ac:dyDescent="0.2">
      <c r="B412" s="1" t="s">
        <v>240</v>
      </c>
      <c r="C412" s="1" t="s">
        <v>119</v>
      </c>
    </row>
    <row r="413" spans="2:3" ht="12.75" hidden="1" customHeight="1" x14ac:dyDescent="0.2">
      <c r="B413" s="1" t="s">
        <v>423</v>
      </c>
      <c r="C413" s="1" t="s">
        <v>141</v>
      </c>
    </row>
    <row r="414" spans="2:3" ht="12.75" hidden="1" customHeight="1" x14ac:dyDescent="0.2">
      <c r="B414" s="1" t="s">
        <v>504</v>
      </c>
      <c r="C414" s="1" t="s">
        <v>149</v>
      </c>
    </row>
    <row r="415" spans="2:3" ht="12.75" hidden="1" customHeight="1" x14ac:dyDescent="0.2">
      <c r="B415" s="1" t="s">
        <v>320</v>
      </c>
      <c r="C415" s="1" t="s">
        <v>127</v>
      </c>
    </row>
    <row r="416" spans="2:3" ht="12.75" hidden="1" customHeight="1" x14ac:dyDescent="0.2">
      <c r="B416" s="1" t="s">
        <v>489</v>
      </c>
      <c r="C416" s="1" t="s">
        <v>146</v>
      </c>
    </row>
    <row r="417" spans="2:4" ht="12.75" hidden="1" customHeight="1" x14ac:dyDescent="0.2">
      <c r="B417" s="1" t="s">
        <v>137</v>
      </c>
      <c r="C417" s="1" t="s">
        <v>137</v>
      </c>
    </row>
    <row r="418" spans="2:4" ht="12.75" hidden="1" customHeight="1" x14ac:dyDescent="0.2">
      <c r="B418" s="1" t="s">
        <v>184</v>
      </c>
      <c r="C418" s="1" t="s">
        <v>112</v>
      </c>
    </row>
    <row r="419" spans="2:4" ht="12.75" hidden="1" customHeight="1" x14ac:dyDescent="0.2">
      <c r="B419" s="1" t="s">
        <v>241</v>
      </c>
      <c r="C419" s="1" t="s">
        <v>119</v>
      </c>
    </row>
    <row r="420" spans="2:4" ht="12.75" hidden="1" customHeight="1" x14ac:dyDescent="0.2">
      <c r="B420" s="1" t="s">
        <v>195</v>
      </c>
      <c r="C420" s="1" t="s">
        <v>113</v>
      </c>
    </row>
    <row r="421" spans="2:4" ht="12.75" hidden="1" customHeight="1" x14ac:dyDescent="0.2">
      <c r="B421" s="1" t="s">
        <v>276</v>
      </c>
      <c r="C421" s="1" t="s">
        <v>122</v>
      </c>
    </row>
    <row r="422" spans="2:4" ht="12.75" hidden="1" customHeight="1" x14ac:dyDescent="0.2">
      <c r="B422" s="131" t="s">
        <v>138</v>
      </c>
      <c r="C422" s="131" t="s">
        <v>134</v>
      </c>
      <c r="D422" s="131" t="s">
        <v>138</v>
      </c>
    </row>
    <row r="423" spans="2:4" ht="12.75" hidden="1" customHeight="1" x14ac:dyDescent="0.2">
      <c r="B423" s="1" t="s">
        <v>139</v>
      </c>
      <c r="C423" s="1" t="s">
        <v>139</v>
      </c>
    </row>
    <row r="424" spans="2:4" ht="12.75" hidden="1" customHeight="1" x14ac:dyDescent="0.2">
      <c r="B424" s="1" t="s">
        <v>185</v>
      </c>
      <c r="C424" s="1" t="s">
        <v>112</v>
      </c>
    </row>
    <row r="425" spans="2:4" ht="12.75" hidden="1" customHeight="1" x14ac:dyDescent="0.2">
      <c r="B425" s="1" t="s">
        <v>174</v>
      </c>
      <c r="C425" s="1" t="s">
        <v>111</v>
      </c>
    </row>
    <row r="426" spans="2:4" ht="12.75" hidden="1" customHeight="1" x14ac:dyDescent="0.2">
      <c r="B426" s="1" t="s">
        <v>140</v>
      </c>
      <c r="C426" s="1" t="s">
        <v>140</v>
      </c>
    </row>
    <row r="427" spans="2:4" ht="12.75" hidden="1" customHeight="1" x14ac:dyDescent="0.2">
      <c r="B427" s="1" t="s">
        <v>424</v>
      </c>
      <c r="C427" s="1" t="s">
        <v>141</v>
      </c>
    </row>
    <row r="428" spans="2:4" ht="12.75" hidden="1" customHeight="1" x14ac:dyDescent="0.2">
      <c r="B428" s="1" t="s">
        <v>329</v>
      </c>
      <c r="C428" s="1" t="s">
        <v>128</v>
      </c>
    </row>
    <row r="429" spans="2:4" ht="12.75" hidden="1" customHeight="1" x14ac:dyDescent="0.2">
      <c r="B429" s="1" t="s">
        <v>393</v>
      </c>
      <c r="C429" s="1" t="s">
        <v>139</v>
      </c>
    </row>
    <row r="430" spans="2:4" ht="12.75" hidden="1" customHeight="1" x14ac:dyDescent="0.2">
      <c r="B430" s="1" t="s">
        <v>242</v>
      </c>
      <c r="C430" s="1" t="s">
        <v>119</v>
      </c>
    </row>
    <row r="431" spans="2:4" ht="12.75" hidden="1" customHeight="1" x14ac:dyDescent="0.2">
      <c r="B431" s="1" t="s">
        <v>523</v>
      </c>
      <c r="C431" s="1" t="s">
        <v>150</v>
      </c>
    </row>
    <row r="432" spans="2:4" ht="12.75" hidden="1" customHeight="1" x14ac:dyDescent="0.2">
      <c r="B432" s="1" t="s">
        <v>168</v>
      </c>
      <c r="C432" s="1" t="s">
        <v>110</v>
      </c>
    </row>
    <row r="433" spans="2:3" ht="12.75" hidden="1" customHeight="1" x14ac:dyDescent="0.2">
      <c r="B433" s="1" t="s">
        <v>394</v>
      </c>
      <c r="C433" s="1" t="s">
        <v>139</v>
      </c>
    </row>
    <row r="434" spans="2:3" ht="12.75" hidden="1" customHeight="1" x14ac:dyDescent="0.2">
      <c r="B434" s="1" t="s">
        <v>425</v>
      </c>
      <c r="C434" s="1" t="s">
        <v>141</v>
      </c>
    </row>
    <row r="435" spans="2:3" ht="12.75" hidden="1" customHeight="1" x14ac:dyDescent="0.2">
      <c r="B435" s="1" t="s">
        <v>256</v>
      </c>
      <c r="C435" s="1" t="s">
        <v>121</v>
      </c>
    </row>
    <row r="436" spans="2:3" ht="12.75" hidden="1" customHeight="1" x14ac:dyDescent="0.2">
      <c r="B436" s="1" t="s">
        <v>224</v>
      </c>
      <c r="C436" s="1" t="s">
        <v>118</v>
      </c>
    </row>
    <row r="437" spans="2:3" ht="12.75" hidden="1" customHeight="1" x14ac:dyDescent="0.2">
      <c r="B437" s="1" t="s">
        <v>467</v>
      </c>
      <c r="C437" s="1" t="s">
        <v>152</v>
      </c>
    </row>
    <row r="438" spans="2:3" ht="12.75" hidden="1" customHeight="1" x14ac:dyDescent="0.2">
      <c r="B438" s="1" t="s">
        <v>468</v>
      </c>
      <c r="C438" s="1" t="s">
        <v>152</v>
      </c>
    </row>
    <row r="439" spans="2:3" ht="12.75" hidden="1" customHeight="1" x14ac:dyDescent="0.2">
      <c r="B439" s="1" t="s">
        <v>219</v>
      </c>
      <c r="C439" s="1" t="s">
        <v>117</v>
      </c>
    </row>
    <row r="440" spans="2:3" ht="12.75" hidden="1" customHeight="1" x14ac:dyDescent="0.2">
      <c r="B440" s="1" t="s">
        <v>341</v>
      </c>
      <c r="C440" s="1" t="s">
        <v>131</v>
      </c>
    </row>
    <row r="441" spans="2:3" ht="12.75" hidden="1" customHeight="1" x14ac:dyDescent="0.2">
      <c r="B441" s="1" t="s">
        <v>212</v>
      </c>
      <c r="C441" s="1" t="s">
        <v>116</v>
      </c>
    </row>
    <row r="442" spans="2:3" ht="12.75" hidden="1" customHeight="1" x14ac:dyDescent="0.2">
      <c r="B442" s="1" t="s">
        <v>447</v>
      </c>
      <c r="C442" s="1" t="s">
        <v>151</v>
      </c>
    </row>
    <row r="443" spans="2:3" ht="12.75" hidden="1" customHeight="1" x14ac:dyDescent="0.2">
      <c r="B443" s="1" t="s">
        <v>370</v>
      </c>
      <c r="C443" s="1" t="s">
        <v>136</v>
      </c>
    </row>
    <row r="444" spans="2:3" ht="12.75" hidden="1" customHeight="1" x14ac:dyDescent="0.2">
      <c r="B444" s="1" t="s">
        <v>300</v>
      </c>
      <c r="C444" s="1" t="s">
        <v>124</v>
      </c>
    </row>
    <row r="445" spans="2:3" ht="12.75" hidden="1" customHeight="1" x14ac:dyDescent="0.2">
      <c r="B445" s="1" t="s">
        <v>448</v>
      </c>
      <c r="C445" s="1" t="s">
        <v>151</v>
      </c>
    </row>
    <row r="446" spans="2:3" ht="12.75" hidden="1" customHeight="1" x14ac:dyDescent="0.2">
      <c r="B446" s="1" t="s">
        <v>243</v>
      </c>
      <c r="C446" s="1" t="s">
        <v>119</v>
      </c>
    </row>
    <row r="447" spans="2:3" ht="12.75" hidden="1" customHeight="1" x14ac:dyDescent="0.2">
      <c r="B447" s="1" t="s">
        <v>141</v>
      </c>
      <c r="C447" s="1" t="s">
        <v>141</v>
      </c>
    </row>
    <row r="448" spans="2:3" ht="12.75" hidden="1" customHeight="1" x14ac:dyDescent="0.2">
      <c r="B448" s="1" t="s">
        <v>357</v>
      </c>
      <c r="C448" s="1" t="s">
        <v>134</v>
      </c>
    </row>
    <row r="449" spans="2:3" ht="12.75" hidden="1" customHeight="1" x14ac:dyDescent="0.2">
      <c r="B449" s="1" t="s">
        <v>333</v>
      </c>
      <c r="C449" s="1" t="s">
        <v>129</v>
      </c>
    </row>
    <row r="450" spans="2:3" ht="12.75" hidden="1" customHeight="1" x14ac:dyDescent="0.2">
      <c r="B450" s="1" t="s">
        <v>316</v>
      </c>
      <c r="C450" s="1" t="s">
        <v>126</v>
      </c>
    </row>
    <row r="451" spans="2:3" ht="12.75" hidden="1" customHeight="1" x14ac:dyDescent="0.2">
      <c r="B451" s="1" t="s">
        <v>225</v>
      </c>
      <c r="C451" s="1" t="s">
        <v>118</v>
      </c>
    </row>
    <row r="452" spans="2:3" ht="12.75" hidden="1" customHeight="1" x14ac:dyDescent="0.2">
      <c r="B452" s="1" t="s">
        <v>317</v>
      </c>
      <c r="C452" s="1" t="s">
        <v>126</v>
      </c>
    </row>
    <row r="453" spans="2:3" ht="12.75" hidden="1" customHeight="1" x14ac:dyDescent="0.2">
      <c r="B453" s="1" t="s">
        <v>362</v>
      </c>
      <c r="C453" s="1" t="s">
        <v>135</v>
      </c>
    </row>
    <row r="454" spans="2:3" ht="12.75" hidden="1" customHeight="1" x14ac:dyDescent="0.2">
      <c r="B454" s="1" t="s">
        <v>469</v>
      </c>
      <c r="C454" s="1" t="s">
        <v>152</v>
      </c>
    </row>
    <row r="455" spans="2:3" ht="12.75" hidden="1" customHeight="1" x14ac:dyDescent="0.2">
      <c r="B455" s="1" t="s">
        <v>321</v>
      </c>
      <c r="C455" s="1" t="s">
        <v>127</v>
      </c>
    </row>
    <row r="456" spans="2:3" ht="12.75" hidden="1" customHeight="1" x14ac:dyDescent="0.2">
      <c r="B456" s="1" t="s">
        <v>505</v>
      </c>
      <c r="C456" s="1" t="s">
        <v>149</v>
      </c>
    </row>
    <row r="457" spans="2:3" ht="12.75" hidden="1" customHeight="1" x14ac:dyDescent="0.2">
      <c r="B457" s="1" t="s">
        <v>449</v>
      </c>
      <c r="C457" s="1" t="s">
        <v>151</v>
      </c>
    </row>
    <row r="458" spans="2:3" ht="12.75" hidden="1" customHeight="1" x14ac:dyDescent="0.2">
      <c r="B458" s="1" t="s">
        <v>169</v>
      </c>
      <c r="C458" s="1" t="s">
        <v>110</v>
      </c>
    </row>
    <row r="459" spans="2:3" ht="12.75" hidden="1" customHeight="1" x14ac:dyDescent="0.2">
      <c r="B459" s="1" t="s">
        <v>213</v>
      </c>
      <c r="C459" s="1" t="s">
        <v>116</v>
      </c>
    </row>
    <row r="460" spans="2:3" ht="12.75" hidden="1" customHeight="1" x14ac:dyDescent="0.2">
      <c r="B460" s="1" t="s">
        <v>175</v>
      </c>
      <c r="C460" s="1" t="s">
        <v>111</v>
      </c>
    </row>
    <row r="461" spans="2:3" ht="12.75" hidden="1" customHeight="1" x14ac:dyDescent="0.2">
      <c r="B461" s="1" t="s">
        <v>166</v>
      </c>
      <c r="C461" s="1" t="s">
        <v>109</v>
      </c>
    </row>
    <row r="462" spans="2:3" ht="12.75" hidden="1" customHeight="1" x14ac:dyDescent="0.2">
      <c r="B462" s="1" t="s">
        <v>142</v>
      </c>
      <c r="C462" s="1" t="s">
        <v>142</v>
      </c>
    </row>
    <row r="463" spans="2:3" ht="12.75" hidden="1" customHeight="1" x14ac:dyDescent="0.2">
      <c r="B463" s="1" t="s">
        <v>363</v>
      </c>
      <c r="C463" s="1" t="s">
        <v>135</v>
      </c>
    </row>
    <row r="464" spans="2:3" ht="12.75" hidden="1" customHeight="1" x14ac:dyDescent="0.2">
      <c r="B464" s="1" t="s">
        <v>143</v>
      </c>
      <c r="C464" s="1" t="s">
        <v>143</v>
      </c>
    </row>
    <row r="465" spans="2:4" ht="12.75" hidden="1" customHeight="1" x14ac:dyDescent="0.2">
      <c r="B465" s="1" t="s">
        <v>395</v>
      </c>
      <c r="C465" s="1" t="s">
        <v>139</v>
      </c>
    </row>
    <row r="466" spans="2:4" ht="12.75" hidden="1" customHeight="1" x14ac:dyDescent="0.2">
      <c r="B466" s="1" t="s">
        <v>334</v>
      </c>
      <c r="C466" s="1" t="s">
        <v>129</v>
      </c>
    </row>
    <row r="467" spans="2:4" ht="12.75" hidden="1" customHeight="1" x14ac:dyDescent="0.2">
      <c r="B467" s="1" t="s">
        <v>186</v>
      </c>
      <c r="C467" s="1" t="s">
        <v>112</v>
      </c>
    </row>
    <row r="468" spans="2:4" ht="12.75" hidden="1" customHeight="1" x14ac:dyDescent="0.2">
      <c r="B468" s="1" t="s">
        <v>495</v>
      </c>
      <c r="C468" s="1" t="s">
        <v>147</v>
      </c>
    </row>
    <row r="469" spans="2:4" ht="12.75" hidden="1" customHeight="1" x14ac:dyDescent="0.2">
      <c r="B469" s="1" t="s">
        <v>330</v>
      </c>
      <c r="C469" s="1" t="s">
        <v>128</v>
      </c>
    </row>
    <row r="470" spans="2:4" ht="12.75" hidden="1" customHeight="1" x14ac:dyDescent="0.2">
      <c r="B470" s="1" t="s">
        <v>277</v>
      </c>
      <c r="C470" s="1" t="s">
        <v>122</v>
      </c>
    </row>
    <row r="471" spans="2:4" ht="12.75" hidden="1" customHeight="1" x14ac:dyDescent="0.2">
      <c r="B471" s="45" t="s">
        <v>737</v>
      </c>
      <c r="C471" s="1" t="s">
        <v>151</v>
      </c>
    </row>
    <row r="472" spans="2:4" ht="12.75" hidden="1" customHeight="1" x14ac:dyDescent="0.2">
      <c r="B472" s="45" t="s">
        <v>738</v>
      </c>
      <c r="C472" s="1" t="s">
        <v>151</v>
      </c>
    </row>
    <row r="473" spans="2:4" ht="12.75" hidden="1" customHeight="1" x14ac:dyDescent="0.2">
      <c r="B473" s="1" t="s">
        <v>170</v>
      </c>
      <c r="C473" s="1" t="s">
        <v>110</v>
      </c>
    </row>
    <row r="474" spans="2:4" ht="12.75" hidden="1" customHeight="1" x14ac:dyDescent="0.2">
      <c r="B474" s="1" t="s">
        <v>524</v>
      </c>
      <c r="C474" s="1" t="s">
        <v>150</v>
      </c>
    </row>
    <row r="475" spans="2:4" ht="12.75" hidden="1" customHeight="1" x14ac:dyDescent="0.2">
      <c r="B475" s="45" t="s">
        <v>735</v>
      </c>
      <c r="C475" s="1" t="s">
        <v>119</v>
      </c>
    </row>
    <row r="476" spans="2:4" ht="12.75" hidden="1" customHeight="1" x14ac:dyDescent="0.2">
      <c r="B476" s="45" t="s">
        <v>736</v>
      </c>
      <c r="C476" s="1" t="s">
        <v>119</v>
      </c>
    </row>
    <row r="477" spans="2:4" ht="12.75" hidden="1" customHeight="1" x14ac:dyDescent="0.2">
      <c r="B477" s="1" t="s">
        <v>145</v>
      </c>
      <c r="C477" s="1" t="s">
        <v>145</v>
      </c>
    </row>
    <row r="478" spans="2:4" ht="12.75" hidden="1" customHeight="1" x14ac:dyDescent="0.2">
      <c r="B478" s="131" t="s">
        <v>384</v>
      </c>
      <c r="C478" s="131" t="s">
        <v>134</v>
      </c>
      <c r="D478" s="131" t="s">
        <v>138</v>
      </c>
    </row>
    <row r="479" spans="2:4" ht="12.75" hidden="1" customHeight="1" x14ac:dyDescent="0.2">
      <c r="B479" s="1" t="s">
        <v>152</v>
      </c>
      <c r="C479" s="1" t="s">
        <v>152</v>
      </c>
    </row>
    <row r="480" spans="2:4" ht="12.75" hidden="1" customHeight="1" x14ac:dyDescent="0.2">
      <c r="B480" s="1" t="s">
        <v>470</v>
      </c>
      <c r="C480" s="1" t="s">
        <v>152</v>
      </c>
    </row>
    <row r="481" spans="2:3" ht="12.75" hidden="1" customHeight="1" x14ac:dyDescent="0.2">
      <c r="B481" s="1" t="s">
        <v>153</v>
      </c>
      <c r="C481" s="1" t="s">
        <v>153</v>
      </c>
    </row>
    <row r="482" spans="2:3" ht="12.75" hidden="1" customHeight="1" x14ac:dyDescent="0.2">
      <c r="B482" s="1" t="s">
        <v>396</v>
      </c>
      <c r="C482" s="1" t="s">
        <v>139</v>
      </c>
    </row>
    <row r="483" spans="2:3" ht="12.75" hidden="1" customHeight="1" x14ac:dyDescent="0.2">
      <c r="B483" s="1" t="s">
        <v>342</v>
      </c>
      <c r="C483" s="1" t="s">
        <v>131</v>
      </c>
    </row>
    <row r="484" spans="2:3" ht="12.75" hidden="1" customHeight="1" x14ac:dyDescent="0.2">
      <c r="B484" s="1" t="s">
        <v>278</v>
      </c>
      <c r="C484" s="1" t="s">
        <v>122</v>
      </c>
    </row>
    <row r="485" spans="2:3" ht="12.75" hidden="1" customHeight="1" x14ac:dyDescent="0.2">
      <c r="B485" s="1" t="s">
        <v>279</v>
      </c>
      <c r="C485" s="1" t="s">
        <v>122</v>
      </c>
    </row>
    <row r="486" spans="2:3" ht="12.75" hidden="1" customHeight="1" x14ac:dyDescent="0.2">
      <c r="B486" s="1" t="s">
        <v>257</v>
      </c>
      <c r="C486" s="1" t="s">
        <v>121</v>
      </c>
    </row>
    <row r="487" spans="2:3" ht="12.75" hidden="1" customHeight="1" x14ac:dyDescent="0.2">
      <c r="B487" s="1" t="s">
        <v>350</v>
      </c>
      <c r="C487" s="1" t="s">
        <v>133</v>
      </c>
    </row>
    <row r="488" spans="2:3" ht="12.75" hidden="1" customHeight="1" x14ac:dyDescent="0.2">
      <c r="B488" s="1" t="s">
        <v>371</v>
      </c>
      <c r="C488" s="1" t="s">
        <v>136</v>
      </c>
    </row>
    <row r="489" spans="2:3" ht="12.75" hidden="1" customHeight="1" x14ac:dyDescent="0.2">
      <c r="B489" s="1" t="s">
        <v>280</v>
      </c>
      <c r="C489" s="1" t="s">
        <v>122</v>
      </c>
    </row>
    <row r="490" spans="2:3" ht="12.75" hidden="1" customHeight="1" x14ac:dyDescent="0.2">
      <c r="B490" s="1" t="s">
        <v>450</v>
      </c>
      <c r="C490" s="1" t="s">
        <v>151</v>
      </c>
    </row>
    <row r="491" spans="2:3" ht="12.75" hidden="1" customHeight="1" x14ac:dyDescent="0.2">
      <c r="B491" s="1" t="s">
        <v>451</v>
      </c>
      <c r="C491" s="1" t="s">
        <v>151</v>
      </c>
    </row>
    <row r="492" spans="2:3" ht="12.75" hidden="1" customHeight="1" x14ac:dyDescent="0.2">
      <c r="B492" s="1" t="s">
        <v>196</v>
      </c>
      <c r="C492" s="1" t="s">
        <v>113</v>
      </c>
    </row>
    <row r="493" spans="2:3" ht="12.75" hidden="1" customHeight="1" x14ac:dyDescent="0.2">
      <c r="B493" s="1" t="s">
        <v>154</v>
      </c>
      <c r="C493" s="1" t="s">
        <v>154</v>
      </c>
    </row>
    <row r="494" spans="2:3" ht="12.75" hidden="1" customHeight="1" x14ac:dyDescent="0.2">
      <c r="B494" s="1" t="s">
        <v>480</v>
      </c>
      <c r="C494" s="1" t="s">
        <v>154</v>
      </c>
    </row>
    <row r="495" spans="2:3" ht="12.75" hidden="1" customHeight="1" x14ac:dyDescent="0.2">
      <c r="B495" s="1" t="s">
        <v>490</v>
      </c>
      <c r="C495" s="1" t="s">
        <v>146</v>
      </c>
    </row>
    <row r="496" spans="2:3" ht="12.75" hidden="1" customHeight="1" x14ac:dyDescent="0.2">
      <c r="B496" s="1" t="s">
        <v>409</v>
      </c>
      <c r="C496" s="1" t="s">
        <v>140</v>
      </c>
    </row>
    <row r="497" spans="2:3" ht="12.75" hidden="1" customHeight="1" x14ac:dyDescent="0.2">
      <c r="B497" s="1" t="s">
        <v>291</v>
      </c>
      <c r="C497" s="1" t="s">
        <v>123</v>
      </c>
    </row>
    <row r="498" spans="2:3" ht="12.75" hidden="1" customHeight="1" x14ac:dyDescent="0.2">
      <c r="B498" s="1" t="s">
        <v>381</v>
      </c>
      <c r="C498" s="1" t="s">
        <v>137</v>
      </c>
    </row>
    <row r="499" spans="2:3" ht="12.75" hidden="1" customHeight="1" x14ac:dyDescent="0.2">
      <c r="B499" s="1" t="s">
        <v>426</v>
      </c>
      <c r="C499" s="1" t="s">
        <v>141</v>
      </c>
    </row>
    <row r="500" spans="2:3" ht="12.75" hidden="1" customHeight="1" x14ac:dyDescent="0.2">
      <c r="B500" s="1" t="s">
        <v>358</v>
      </c>
      <c r="C500" s="1" t="s">
        <v>134</v>
      </c>
    </row>
    <row r="501" spans="2:3" ht="12.75" hidden="1" customHeight="1" x14ac:dyDescent="0.2">
      <c r="B501" s="1" t="s">
        <v>244</v>
      </c>
      <c r="C501" s="1" t="s">
        <v>119</v>
      </c>
    </row>
    <row r="502" spans="2:3" ht="12.75" hidden="1" customHeight="1" x14ac:dyDescent="0.2">
      <c r="B502" s="1" t="s">
        <v>397</v>
      </c>
      <c r="C502" s="1" t="s">
        <v>139</v>
      </c>
    </row>
    <row r="503" spans="2:3" ht="12.75" hidden="1" customHeight="1" x14ac:dyDescent="0.2">
      <c r="B503" s="1" t="s">
        <v>481</v>
      </c>
      <c r="C503" s="1" t="s">
        <v>154</v>
      </c>
    </row>
    <row r="504" spans="2:3" ht="12.75" hidden="1" customHeight="1" x14ac:dyDescent="0.2">
      <c r="B504" s="1" t="s">
        <v>214</v>
      </c>
      <c r="C504" s="1" t="s">
        <v>116</v>
      </c>
    </row>
    <row r="505" spans="2:3" ht="12.75" hidden="1" customHeight="1" x14ac:dyDescent="0.2">
      <c r="B505" s="1" t="s">
        <v>437</v>
      </c>
      <c r="C505" s="1" t="s">
        <v>143</v>
      </c>
    </row>
    <row r="506" spans="2:3" ht="12.75" hidden="1" customHeight="1" x14ac:dyDescent="0.2">
      <c r="B506" s="1" t="s">
        <v>491</v>
      </c>
      <c r="C506" s="1" t="s">
        <v>146</v>
      </c>
    </row>
    <row r="507" spans="2:3" ht="12.75" hidden="1" customHeight="1" x14ac:dyDescent="0.2">
      <c r="B507" s="1" t="s">
        <v>281</v>
      </c>
      <c r="C507" s="1" t="s">
        <v>122</v>
      </c>
    </row>
    <row r="508" spans="2:3" ht="12.75" hidden="1" customHeight="1" x14ac:dyDescent="0.2">
      <c r="B508" s="45" t="s">
        <v>739</v>
      </c>
      <c r="C508" s="1" t="s">
        <v>122</v>
      </c>
    </row>
    <row r="509" spans="2:3" ht="12.75" hidden="1" customHeight="1" x14ac:dyDescent="0.2">
      <c r="B509" s="1" t="s">
        <v>452</v>
      </c>
      <c r="C509" s="1" t="s">
        <v>151</v>
      </c>
    </row>
    <row r="510" spans="2:3" ht="12.75" hidden="1" customHeight="1" x14ac:dyDescent="0.2">
      <c r="B510" s="1" t="s">
        <v>147</v>
      </c>
      <c r="C510" s="1" t="s">
        <v>147</v>
      </c>
    </row>
    <row r="511" spans="2:3" ht="12.75" hidden="1" customHeight="1" x14ac:dyDescent="0.2">
      <c r="B511" s="1" t="s">
        <v>148</v>
      </c>
      <c r="C511" s="1" t="s">
        <v>148</v>
      </c>
    </row>
    <row r="512" spans="2:3" ht="12.75" hidden="1" customHeight="1" x14ac:dyDescent="0.2">
      <c r="B512" s="1" t="s">
        <v>343</v>
      </c>
      <c r="C512" s="1" t="s">
        <v>131</v>
      </c>
    </row>
    <row r="513" spans="2:3" ht="12.75" hidden="1" customHeight="1" x14ac:dyDescent="0.2">
      <c r="B513" s="1" t="s">
        <v>187</v>
      </c>
      <c r="C513" s="1" t="s">
        <v>112</v>
      </c>
    </row>
    <row r="514" spans="2:3" ht="12.75" hidden="1" customHeight="1" x14ac:dyDescent="0.2">
      <c r="B514" s="1" t="s">
        <v>282</v>
      </c>
      <c r="C514" s="1" t="s">
        <v>122</v>
      </c>
    </row>
    <row r="515" spans="2:3" ht="12.75" hidden="1" customHeight="1" x14ac:dyDescent="0.2">
      <c r="B515" s="1" t="s">
        <v>258</v>
      </c>
      <c r="C515" s="1" t="s">
        <v>121</v>
      </c>
    </row>
    <row r="516" spans="2:3" ht="12.75" hidden="1" customHeight="1" x14ac:dyDescent="0.2">
      <c r="B516" s="1" t="s">
        <v>429</v>
      </c>
      <c r="C516" s="1" t="s">
        <v>142</v>
      </c>
    </row>
    <row r="517" spans="2:3" ht="12.75" hidden="1" customHeight="1" x14ac:dyDescent="0.2">
      <c r="B517" s="1" t="s">
        <v>307</v>
      </c>
      <c r="C517" s="1" t="s">
        <v>125</v>
      </c>
    </row>
    <row r="518" spans="2:3" ht="12.75" hidden="1" customHeight="1" x14ac:dyDescent="0.2">
      <c r="B518" s="1" t="s">
        <v>454</v>
      </c>
      <c r="C518" s="1" t="s">
        <v>145</v>
      </c>
    </row>
    <row r="519" spans="2:3" ht="12.75" hidden="1" customHeight="1" x14ac:dyDescent="0.2">
      <c r="B519" s="1" t="s">
        <v>322</v>
      </c>
      <c r="C519" s="1" t="s">
        <v>127</v>
      </c>
    </row>
    <row r="520" spans="2:3" ht="12.75" hidden="1" customHeight="1" x14ac:dyDescent="0.2">
      <c r="B520" s="1" t="s">
        <v>245</v>
      </c>
      <c r="C520" s="1" t="s">
        <v>119</v>
      </c>
    </row>
    <row r="521" spans="2:3" ht="12.75" hidden="1" customHeight="1" x14ac:dyDescent="0.2">
      <c r="B521" s="1" t="s">
        <v>157</v>
      </c>
      <c r="C521" s="1" t="s">
        <v>108</v>
      </c>
    </row>
    <row r="522" spans="2:3" ht="12.75" hidden="1" customHeight="1" x14ac:dyDescent="0.2">
      <c r="B522" s="1" t="s">
        <v>283</v>
      </c>
      <c r="C522" s="1" t="s">
        <v>122</v>
      </c>
    </row>
    <row r="523" spans="2:3" ht="12.75" hidden="1" customHeight="1" x14ac:dyDescent="0.2">
      <c r="B523" s="1" t="s">
        <v>337</v>
      </c>
      <c r="C523" s="1" t="s">
        <v>130</v>
      </c>
    </row>
    <row r="524" spans="2:3" ht="12.75" hidden="1" customHeight="1" x14ac:dyDescent="0.2">
      <c r="B524" s="1" t="s">
        <v>359</v>
      </c>
      <c r="C524" s="1" t="s">
        <v>134</v>
      </c>
    </row>
    <row r="525" spans="2:3" ht="12.75" hidden="1" customHeight="1" x14ac:dyDescent="0.2">
      <c r="B525" s="1" t="s">
        <v>410</v>
      </c>
      <c r="C525" s="1" t="s">
        <v>140</v>
      </c>
    </row>
    <row r="526" spans="2:3" ht="12.75" hidden="1" customHeight="1" x14ac:dyDescent="0.2">
      <c r="B526" s="1" t="s">
        <v>259</v>
      </c>
      <c r="C526" s="1" t="s">
        <v>121</v>
      </c>
    </row>
    <row r="527" spans="2:3" ht="12.75" hidden="1" customHeight="1" x14ac:dyDescent="0.2">
      <c r="B527" s="1" t="s">
        <v>308</v>
      </c>
      <c r="C527" s="1" t="s">
        <v>125</v>
      </c>
    </row>
    <row r="528" spans="2:3" ht="12.75" hidden="1" customHeight="1" x14ac:dyDescent="0.2">
      <c r="B528" s="1" t="s">
        <v>427</v>
      </c>
      <c r="C528" s="1" t="s">
        <v>141</v>
      </c>
    </row>
    <row r="529" spans="2:3" ht="12.75" hidden="1" customHeight="1" x14ac:dyDescent="0.2">
      <c r="B529" s="1" t="s">
        <v>207</v>
      </c>
      <c r="C529" s="1" t="s">
        <v>115</v>
      </c>
    </row>
    <row r="530" spans="2:3" ht="12.75" hidden="1" customHeight="1" x14ac:dyDescent="0.2">
      <c r="B530" s="1" t="s">
        <v>335</v>
      </c>
      <c r="C530" s="1" t="s">
        <v>129</v>
      </c>
    </row>
    <row r="531" spans="2:3" ht="12.75" hidden="1" customHeight="1" x14ac:dyDescent="0.2">
      <c r="B531" s="1" t="s">
        <v>323</v>
      </c>
      <c r="C531" s="1" t="s">
        <v>127</v>
      </c>
    </row>
    <row r="532" spans="2:3" ht="12.75" hidden="1" customHeight="1" x14ac:dyDescent="0.2">
      <c r="B532" s="1" t="s">
        <v>506</v>
      </c>
      <c r="C532" s="1" t="s">
        <v>149</v>
      </c>
    </row>
    <row r="533" spans="2:3" ht="12.75" hidden="1" customHeight="1" x14ac:dyDescent="0.2">
      <c r="B533" s="1" t="s">
        <v>471</v>
      </c>
      <c r="C533" s="1" t="s">
        <v>152</v>
      </c>
    </row>
    <row r="534" spans="2:3" ht="12.75" hidden="1" customHeight="1" x14ac:dyDescent="0.2">
      <c r="B534" s="1" t="s">
        <v>492</v>
      </c>
      <c r="C534" s="1" t="s">
        <v>146</v>
      </c>
    </row>
    <row r="535" spans="2:3" ht="12.75" hidden="1" customHeight="1" x14ac:dyDescent="0.2">
      <c r="B535" s="1" t="s">
        <v>188</v>
      </c>
      <c r="C535" s="1" t="s">
        <v>112</v>
      </c>
    </row>
    <row r="536" spans="2:3" ht="12.75" hidden="1" customHeight="1" x14ac:dyDescent="0.2">
      <c r="B536" s="1" t="s">
        <v>360</v>
      </c>
      <c r="C536" s="1" t="s">
        <v>134</v>
      </c>
    </row>
    <row r="537" spans="2:3" ht="12.75" hidden="1" customHeight="1" x14ac:dyDescent="0.2">
      <c r="B537" s="1" t="s">
        <v>284</v>
      </c>
      <c r="C537" s="1" t="s">
        <v>122</v>
      </c>
    </row>
    <row r="538" spans="2:3" ht="12.75" hidden="1" customHeight="1" x14ac:dyDescent="0.2">
      <c r="B538" s="1" t="s">
        <v>215</v>
      </c>
      <c r="C538" s="1" t="s">
        <v>116</v>
      </c>
    </row>
    <row r="539" spans="2:3" ht="12.75" hidden="1" customHeight="1" x14ac:dyDescent="0.2">
      <c r="B539" s="1" t="s">
        <v>260</v>
      </c>
      <c r="C539" s="1" t="s">
        <v>121</v>
      </c>
    </row>
    <row r="540" spans="2:3" ht="12.75" hidden="1" customHeight="1" x14ac:dyDescent="0.2">
      <c r="B540" s="1" t="s">
        <v>208</v>
      </c>
      <c r="C540" s="1" t="s">
        <v>115</v>
      </c>
    </row>
    <row r="541" spans="2:3" ht="12.75" hidden="1" customHeight="1" x14ac:dyDescent="0.2">
      <c r="B541" s="1" t="s">
        <v>149</v>
      </c>
      <c r="C541" s="1" t="s">
        <v>149</v>
      </c>
    </row>
    <row r="542" spans="2:3" ht="12.75" hidden="1" customHeight="1" x14ac:dyDescent="0.2">
      <c r="B542" s="1" t="s">
        <v>453</v>
      </c>
      <c r="C542" s="1" t="s">
        <v>151</v>
      </c>
    </row>
    <row r="543" spans="2:3" ht="12.75" hidden="1" customHeight="1" x14ac:dyDescent="0.2">
      <c r="B543" s="1" t="s">
        <v>292</v>
      </c>
      <c r="C543" s="1" t="s">
        <v>123</v>
      </c>
    </row>
    <row r="544" spans="2:3" ht="12.75" hidden="1" customHeight="1" x14ac:dyDescent="0.2">
      <c r="B544" s="1" t="s">
        <v>249</v>
      </c>
      <c r="C544" s="1" t="s">
        <v>120</v>
      </c>
    </row>
    <row r="545" spans="2:3" ht="12.75" hidden="1" customHeight="1" x14ac:dyDescent="0.2">
      <c r="B545" s="1" t="s">
        <v>500</v>
      </c>
      <c r="C545" s="1" t="s">
        <v>148</v>
      </c>
    </row>
    <row r="546" spans="2:3" ht="12.75" hidden="1" customHeight="1" x14ac:dyDescent="0.2">
      <c r="B546" s="1" t="s">
        <v>301</v>
      </c>
      <c r="C546" s="1" t="s">
        <v>124</v>
      </c>
    </row>
    <row r="547" spans="2:3" ht="12.75" hidden="1" customHeight="1" x14ac:dyDescent="0.2">
      <c r="B547" s="1" t="s">
        <v>472</v>
      </c>
      <c r="C547" s="1" t="s">
        <v>152</v>
      </c>
    </row>
    <row r="548" spans="2:3" ht="12.75" hidden="1" customHeight="1" x14ac:dyDescent="0.2">
      <c r="B548" s="1" t="s">
        <v>150</v>
      </c>
      <c r="C548" s="1" t="s">
        <v>150</v>
      </c>
    </row>
    <row r="549" spans="2:3" ht="12.75" hidden="1" customHeight="1" x14ac:dyDescent="0.2">
      <c r="B549" s="1" t="s">
        <v>398</v>
      </c>
      <c r="C549" s="1" t="s">
        <v>139</v>
      </c>
    </row>
    <row r="550" spans="2:3" ht="12.75" hidden="1" customHeight="1" x14ac:dyDescent="0.2">
      <c r="B550" s="1" t="s">
        <v>473</v>
      </c>
      <c r="C550" s="1" t="s">
        <v>152</v>
      </c>
    </row>
    <row r="551" spans="2:3" ht="12.75" hidden="1" customHeight="1" x14ac:dyDescent="0.2">
      <c r="B551" s="1" t="s">
        <v>438</v>
      </c>
      <c r="C551" s="1" t="s">
        <v>143</v>
      </c>
    </row>
    <row r="552" spans="2:3" ht="12.75" hidden="1" customHeight="1" x14ac:dyDescent="0.2">
      <c r="B552" s="1" t="s">
        <v>246</v>
      </c>
      <c r="C552" s="1" t="s">
        <v>119</v>
      </c>
    </row>
  </sheetData>
  <sheetProtection password="CD09" sheet="1" selectLockedCells="1"/>
  <mergeCells count="30">
    <mergeCell ref="K1:L1"/>
    <mergeCell ref="D6:F6"/>
    <mergeCell ref="J6:J7"/>
    <mergeCell ref="I6:I7"/>
    <mergeCell ref="K6:K7"/>
    <mergeCell ref="G6:H6"/>
    <mergeCell ref="A1:I1"/>
    <mergeCell ref="B6:B7"/>
    <mergeCell ref="L6:L7"/>
    <mergeCell ref="C6:C7"/>
    <mergeCell ref="A2:J2"/>
    <mergeCell ref="K4:L4"/>
    <mergeCell ref="A4:J4"/>
    <mergeCell ref="D3:L3"/>
    <mergeCell ref="A3:C3"/>
    <mergeCell ref="A49:L49"/>
    <mergeCell ref="A51:C51"/>
    <mergeCell ref="A50:D50"/>
    <mergeCell ref="A52:D52"/>
    <mergeCell ref="I50:L50"/>
    <mergeCell ref="A44:G44"/>
    <mergeCell ref="A45:G45"/>
    <mergeCell ref="A47:G47"/>
    <mergeCell ref="A48:G48"/>
    <mergeCell ref="I51:L51"/>
    <mergeCell ref="A46:G46"/>
    <mergeCell ref="I52:L52"/>
    <mergeCell ref="E50:H52"/>
    <mergeCell ref="A5:L5"/>
    <mergeCell ref="A6:A7"/>
  </mergeCells>
  <conditionalFormatting sqref="K4:L4">
    <cfRule type="containsText" dxfId="62" priority="3" stopIfTrue="1" operator="containsText" text="Власник">
      <formula>NOT(ISERROR(SEARCH("Власник",K4)))</formula>
    </cfRule>
  </conditionalFormatting>
  <conditionalFormatting sqref="L8:L43">
    <cfRule type="containsText" dxfId="61" priority="2" stopIfTrue="1" operator="containsText" text="!">
      <formula>NOT(ISERROR(SEARCH("!",L8)))</formula>
    </cfRule>
  </conditionalFormatting>
  <conditionalFormatting sqref="L48">
    <cfRule type="containsText" dxfId="60" priority="1" stopIfTrue="1" operator="containsText" text="!">
      <formula>NOT(ISERROR(SEARCH("!",L48)))</formula>
    </cfRule>
  </conditionalFormatting>
  <dataValidations count="8">
    <dataValidation type="decimal" operator="lessThanOrEqual" allowBlank="1" showInputMessage="1" showErrorMessage="1" error="Површина не може бити већа од површине целе парцеле заокружене на два децимала!" sqref="H8:H43">
      <formula1>G8</formula1>
    </dataValidation>
    <dataValidation type="decimal" allowBlank="1" showInputMessage="1" showErrorMessage="1" error="Могуће је унети само у децималном облику као број хектара са 4 децимала!" sqref="G8:G43">
      <formula1>0.0001</formula1>
      <formula2>999.9999</formula2>
    </dataValidation>
    <dataValidation type="list" allowBlank="1" showInputMessage="1" showErrorMessage="1" error="Могуће је унети само избором из листе." sqref="C8:C43">
      <formula1>INDIRECT(R8)</formula1>
    </dataValidation>
    <dataValidation type="whole" allowBlank="1" showInputMessage="1" showErrorMessage="1" error="Могуће је унети само вредности 1-8" sqref="F8:F43">
      <formula1>1</formula1>
      <formula2>8</formula2>
    </dataValidation>
    <dataValidation type="whole" allowBlank="1" showInputMessage="1" showErrorMessage="1" error="Могуће унети само цео троцифрени број." sqref="E8:E43">
      <formula1>1</formula1>
      <formula2>999</formula2>
    </dataValidation>
    <dataValidation type="whole" allowBlank="1" showInputMessage="1" showErrorMessage="1" error="Могуће је унети само цео петоцифрен број." sqref="D8:D43">
      <formula1>1</formula1>
      <formula2>99999</formula2>
    </dataValidation>
    <dataValidation type="list" allowBlank="1" showInputMessage="1" showErrorMessage="1" error="Може се унети само избором са падајуће листе!" sqref="J8:J43">
      <formula1>$J$44:$J$47</formula1>
    </dataValidation>
    <dataValidation type="list" allowBlank="1" showInputMessage="1" showErrorMessage="1" error="Могуће је унети само избором из листе." sqref="B8:B43">
      <formula1>$B$57:$B$101</formula1>
    </dataValidation>
  </dataValidations>
  <pageMargins left="0.70866141732283472" right="0.70866141732283472" top="0.74803149606299213" bottom="0.55118110236220474" header="0.31496062992125984" footer="0.31496062992125984"/>
  <pageSetup paperSize="9" scale="65" orientation="portrait" blackAndWhite="1" horizontalDpi="4294967294" verticalDpi="4294967294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GQ75"/>
  <sheetViews>
    <sheetView showGridLines="0" showZeros="0" view="pageBreakPreview" zoomScaleNormal="100" zoomScaleSheetLayoutView="100" workbookViewId="0">
      <pane ySplit="6" topLeftCell="A7" activePane="bottomLeft" state="frozen"/>
      <selection pane="bottomLeft" activeCell="D4" sqref="D4:G4"/>
    </sheetView>
  </sheetViews>
  <sheetFormatPr defaultRowHeight="15" x14ac:dyDescent="0.2"/>
  <cols>
    <col min="1" max="2" width="12.7109375" style="6" customWidth="1"/>
    <col min="3" max="5" width="11.7109375" style="6" customWidth="1"/>
    <col min="6" max="6" width="14.7109375" style="6" customWidth="1"/>
    <col min="7" max="8" width="11.7109375" style="6" customWidth="1"/>
    <col min="9" max="9" width="18.7109375" style="6" customWidth="1"/>
    <col min="10" max="10" width="4.7109375" style="6" customWidth="1"/>
    <col min="11" max="12" width="12.7109375" style="6" customWidth="1"/>
    <col min="13" max="15" width="11.7109375" style="6" customWidth="1"/>
    <col min="16" max="16" width="14.7109375" style="6" customWidth="1"/>
    <col min="17" max="18" width="11.7109375" style="6" customWidth="1"/>
    <col min="19" max="19" width="18.7109375" style="6" customWidth="1"/>
    <col min="20" max="20" width="4.7109375" style="6" customWidth="1"/>
    <col min="21" max="22" width="12.7109375" style="6" customWidth="1"/>
    <col min="23" max="25" width="11.7109375" style="6" customWidth="1"/>
    <col min="26" max="26" width="14.7109375" style="6" customWidth="1"/>
    <col min="27" max="28" width="11.7109375" style="6" customWidth="1"/>
    <col min="29" max="29" width="18.7109375" style="6" customWidth="1"/>
    <col min="30" max="30" width="4.7109375" style="6" customWidth="1"/>
    <col min="31" max="32" width="12.7109375" style="6" customWidth="1"/>
    <col min="33" max="35" width="11.7109375" style="6" customWidth="1"/>
    <col min="36" max="36" width="14.7109375" style="6" customWidth="1"/>
    <col min="37" max="38" width="11.7109375" style="6" customWidth="1"/>
    <col min="39" max="39" width="18.7109375" style="6" customWidth="1"/>
    <col min="40" max="40" width="4.7109375" style="6" customWidth="1"/>
    <col min="41" max="42" width="12.7109375" style="6" customWidth="1"/>
    <col min="43" max="45" width="11.7109375" style="6" customWidth="1"/>
    <col min="46" max="46" width="14.7109375" style="6" customWidth="1"/>
    <col min="47" max="48" width="11.7109375" style="6" customWidth="1"/>
    <col min="49" max="49" width="18.7109375" style="6" customWidth="1"/>
    <col min="50" max="50" width="4.7109375" style="6" customWidth="1"/>
    <col min="51" max="52" width="12.7109375" style="6" customWidth="1"/>
    <col min="53" max="55" width="11.7109375" style="6" customWidth="1"/>
    <col min="56" max="56" width="14.7109375" style="6" customWidth="1"/>
    <col min="57" max="58" width="11.7109375" style="6" customWidth="1"/>
    <col min="59" max="59" width="18.7109375" style="6" customWidth="1"/>
    <col min="60" max="60" width="4.7109375" style="6" customWidth="1"/>
    <col min="61" max="62" width="12.7109375" style="6" customWidth="1"/>
    <col min="63" max="65" width="11.7109375" style="6" customWidth="1"/>
    <col min="66" max="66" width="14.7109375" style="6" customWidth="1"/>
    <col min="67" max="68" width="11.7109375" style="6" customWidth="1"/>
    <col min="69" max="69" width="18.7109375" style="6" customWidth="1"/>
    <col min="70" max="70" width="4.7109375" style="6" customWidth="1"/>
    <col min="71" max="72" width="12.7109375" style="6" customWidth="1"/>
    <col min="73" max="75" width="11.7109375" style="6" customWidth="1"/>
    <col min="76" max="76" width="14.7109375" style="6" customWidth="1"/>
    <col min="77" max="78" width="11.7109375" style="6" customWidth="1"/>
    <col min="79" max="79" width="18.7109375" style="6" customWidth="1"/>
    <col min="80" max="80" width="4.7109375" style="6" customWidth="1"/>
    <col min="81" max="82" width="12.7109375" style="6" customWidth="1"/>
    <col min="83" max="85" width="11.7109375" style="6" customWidth="1"/>
    <col min="86" max="86" width="14.7109375" style="6" customWidth="1"/>
    <col min="87" max="88" width="11.7109375" style="6" customWidth="1"/>
    <col min="89" max="89" width="18.7109375" style="6" customWidth="1"/>
    <col min="90" max="90" width="4.7109375" style="6" customWidth="1"/>
    <col min="91" max="92" width="12.7109375" style="6" customWidth="1"/>
    <col min="93" max="95" width="11.7109375" style="6" customWidth="1"/>
    <col min="96" max="96" width="14.7109375" style="6" customWidth="1"/>
    <col min="97" max="98" width="11.7109375" style="6" customWidth="1"/>
    <col min="99" max="99" width="18.7109375" style="6" customWidth="1"/>
    <col min="100" max="100" width="4.7109375" style="6" customWidth="1"/>
    <col min="101" max="102" width="12.7109375" style="6" customWidth="1"/>
    <col min="103" max="105" width="11.7109375" style="6" customWidth="1"/>
    <col min="106" max="106" width="14.7109375" style="6" customWidth="1"/>
    <col min="107" max="108" width="11.7109375" style="6" customWidth="1"/>
    <col min="109" max="109" width="18.7109375" style="6" customWidth="1"/>
    <col min="110" max="110" width="4.7109375" style="6" customWidth="1"/>
    <col min="111" max="112" width="12.7109375" style="6" customWidth="1"/>
    <col min="113" max="115" width="11.7109375" style="6" customWidth="1"/>
    <col min="116" max="116" width="14.7109375" style="6" customWidth="1"/>
    <col min="117" max="118" width="11.7109375" style="6" customWidth="1"/>
    <col min="119" max="119" width="18.7109375" style="6" customWidth="1"/>
    <col min="120" max="120" width="4.7109375" style="6" customWidth="1"/>
    <col min="121" max="122" width="12.7109375" style="6" customWidth="1"/>
    <col min="123" max="125" width="11.7109375" style="6" customWidth="1"/>
    <col min="126" max="126" width="14.7109375" style="6" customWidth="1"/>
    <col min="127" max="128" width="11.7109375" style="6" customWidth="1"/>
    <col min="129" max="129" width="18.7109375" style="6" customWidth="1"/>
    <col min="130" max="130" width="4.7109375" style="6" customWidth="1"/>
    <col min="131" max="132" width="12.7109375" style="6" customWidth="1"/>
    <col min="133" max="135" width="11.7109375" style="6" customWidth="1"/>
    <col min="136" max="136" width="14.7109375" style="6" customWidth="1"/>
    <col min="137" max="138" width="11.7109375" style="6" customWidth="1"/>
    <col min="139" max="139" width="18.7109375" style="6" customWidth="1"/>
    <col min="140" max="140" width="4.7109375" style="6" customWidth="1"/>
    <col min="141" max="142" width="12.7109375" style="6" customWidth="1"/>
    <col min="143" max="145" width="11.7109375" style="6" customWidth="1"/>
    <col min="146" max="146" width="14.7109375" style="6" customWidth="1"/>
    <col min="147" max="148" width="11.7109375" style="6" customWidth="1"/>
    <col min="149" max="149" width="18.7109375" style="6" customWidth="1"/>
    <col min="150" max="150" width="4.7109375" style="6" customWidth="1"/>
    <col min="151" max="152" width="12.7109375" style="6" customWidth="1"/>
    <col min="153" max="155" width="11.7109375" style="6" customWidth="1"/>
    <col min="156" max="156" width="14.7109375" style="6" customWidth="1"/>
    <col min="157" max="158" width="11.7109375" style="6" customWidth="1"/>
    <col min="159" max="159" width="18.7109375" style="6" customWidth="1"/>
    <col min="160" max="160" width="4.7109375" style="6" customWidth="1"/>
    <col min="161" max="162" width="12.7109375" style="6" customWidth="1"/>
    <col min="163" max="165" width="11.7109375" style="6" customWidth="1"/>
    <col min="166" max="166" width="14.7109375" style="6" customWidth="1"/>
    <col min="167" max="168" width="11.7109375" style="6" customWidth="1"/>
    <col min="169" max="169" width="18.7109375" style="6" customWidth="1"/>
    <col min="170" max="170" width="4.7109375" style="6" customWidth="1"/>
    <col min="171" max="172" width="12.7109375" style="6" customWidth="1"/>
    <col min="173" max="175" width="11.7109375" style="6" customWidth="1"/>
    <col min="176" max="176" width="14.7109375" style="6" customWidth="1"/>
    <col min="177" max="178" width="11.7109375" style="6" customWidth="1"/>
    <col min="179" max="179" width="18.7109375" style="6" customWidth="1"/>
    <col min="180" max="180" width="4.7109375" style="6" customWidth="1"/>
    <col min="181" max="182" width="12.7109375" style="6" customWidth="1"/>
    <col min="183" max="185" width="11.7109375" style="6" customWidth="1"/>
    <col min="186" max="186" width="14.7109375" style="6" customWidth="1"/>
    <col min="187" max="188" width="11.7109375" style="6" customWidth="1"/>
    <col min="189" max="189" width="18.7109375" style="6" customWidth="1"/>
    <col min="190" max="190" width="4.7109375" style="6" customWidth="1"/>
    <col min="191" max="192" width="12.7109375" style="6" customWidth="1"/>
    <col min="193" max="195" width="11.7109375" style="6" customWidth="1"/>
    <col min="196" max="196" width="14.7109375" style="6" customWidth="1"/>
    <col min="197" max="198" width="11.7109375" style="6" customWidth="1"/>
    <col min="199" max="199" width="18.7109375" style="6" customWidth="1"/>
    <col min="200" max="16384" width="9.140625" style="6"/>
  </cols>
  <sheetData>
    <row r="1" spans="1:199" ht="33" customHeight="1" x14ac:dyDescent="0.2">
      <c r="A1" s="343" t="str">
        <f>'Локације по ОГШ'!$A1</f>
        <v>Kонкурс за доделу средстава из Годишњег програма коришћења средстава
из Буџетског фонда за шуме АП Војводине за 2025. годину</v>
      </c>
      <c r="B1" s="343"/>
      <c r="C1" s="343"/>
      <c r="D1" s="343"/>
      <c r="E1" s="343"/>
      <c r="F1" s="343"/>
      <c r="G1" s="343"/>
      <c r="H1" s="342" t="s">
        <v>622</v>
      </c>
      <c r="I1" s="342"/>
      <c r="K1" s="343" t="str">
        <f>'Локације по ОГШ'!$A1</f>
        <v>Kонкурс за доделу средстава из Годишњег програма коришћења средстава
из Буџетског фонда за шуме АП Војводине за 2025. годину</v>
      </c>
      <c r="L1" s="343"/>
      <c r="M1" s="343"/>
      <c r="N1" s="343"/>
      <c r="O1" s="343"/>
      <c r="P1" s="343"/>
      <c r="Q1" s="343"/>
      <c r="R1" s="342" t="s">
        <v>622</v>
      </c>
      <c r="S1" s="342"/>
      <c r="U1" s="343" t="str">
        <f>'Локације по ОГШ'!$A1</f>
        <v>Kонкурс за доделу средстава из Годишњег програма коришћења средстава
из Буџетског фонда за шуме АП Војводине за 2025. годину</v>
      </c>
      <c r="V1" s="343"/>
      <c r="W1" s="343"/>
      <c r="X1" s="343"/>
      <c r="Y1" s="343"/>
      <c r="Z1" s="343"/>
      <c r="AA1" s="343"/>
      <c r="AB1" s="342" t="s">
        <v>622</v>
      </c>
      <c r="AC1" s="342"/>
      <c r="AE1" s="343" t="str">
        <f>'Локације по ОГШ'!$A1</f>
        <v>Kонкурс за доделу средстава из Годишњег програма коришћења средстава
из Буџетског фонда за шуме АП Војводине за 2025. годину</v>
      </c>
      <c r="AF1" s="343"/>
      <c r="AG1" s="343"/>
      <c r="AH1" s="343"/>
      <c r="AI1" s="343"/>
      <c r="AJ1" s="343"/>
      <c r="AK1" s="343"/>
      <c r="AL1" s="342" t="s">
        <v>622</v>
      </c>
      <c r="AM1" s="342"/>
      <c r="AO1" s="343" t="str">
        <f>'Локације по ОГШ'!$A1</f>
        <v>Kонкурс за доделу средстава из Годишњег програма коришћења средстава
из Буџетског фонда за шуме АП Војводине за 2025. годину</v>
      </c>
      <c r="AP1" s="343"/>
      <c r="AQ1" s="343"/>
      <c r="AR1" s="343"/>
      <c r="AS1" s="343"/>
      <c r="AT1" s="343"/>
      <c r="AU1" s="343"/>
      <c r="AV1" s="342" t="s">
        <v>622</v>
      </c>
      <c r="AW1" s="342"/>
      <c r="AY1" s="343" t="str">
        <f>'Локације по ОГШ'!$A1</f>
        <v>Kонкурс за доделу средстава из Годишњег програма коришћења средстава
из Буџетског фонда за шуме АП Војводине за 2025. годину</v>
      </c>
      <c r="AZ1" s="343"/>
      <c r="BA1" s="343"/>
      <c r="BB1" s="343"/>
      <c r="BC1" s="343"/>
      <c r="BD1" s="343"/>
      <c r="BE1" s="343"/>
      <c r="BF1" s="342" t="s">
        <v>622</v>
      </c>
      <c r="BG1" s="342"/>
      <c r="BI1" s="343" t="str">
        <f>'Локације по ОГШ'!$A1</f>
        <v>Kонкурс за доделу средстава из Годишњег програма коришћења средстава
из Буџетског фонда за шуме АП Војводине за 2025. годину</v>
      </c>
      <c r="BJ1" s="343"/>
      <c r="BK1" s="343"/>
      <c r="BL1" s="343"/>
      <c r="BM1" s="343"/>
      <c r="BN1" s="343"/>
      <c r="BO1" s="343"/>
      <c r="BP1" s="342" t="s">
        <v>622</v>
      </c>
      <c r="BQ1" s="342"/>
      <c r="BS1" s="343" t="str">
        <f>'Локације по ОГШ'!$A1</f>
        <v>Kонкурс за доделу средстава из Годишњег програма коришћења средстава
из Буџетског фонда за шуме АП Војводине за 2025. годину</v>
      </c>
      <c r="BT1" s="343"/>
      <c r="BU1" s="343"/>
      <c r="BV1" s="343"/>
      <c r="BW1" s="343"/>
      <c r="BX1" s="343"/>
      <c r="BY1" s="343"/>
      <c r="BZ1" s="342" t="s">
        <v>622</v>
      </c>
      <c r="CA1" s="342"/>
      <c r="CC1" s="343" t="str">
        <f>'Локације по ОГШ'!$A1</f>
        <v>Kонкурс за доделу средстава из Годишњег програма коришћења средстава
из Буџетског фонда за шуме АП Војводине за 2025. годину</v>
      </c>
      <c r="CD1" s="343"/>
      <c r="CE1" s="343"/>
      <c r="CF1" s="343"/>
      <c r="CG1" s="343"/>
      <c r="CH1" s="343"/>
      <c r="CI1" s="343"/>
      <c r="CJ1" s="342" t="s">
        <v>622</v>
      </c>
      <c r="CK1" s="342"/>
      <c r="CM1" s="343" t="str">
        <f>'Локације по ОГШ'!$A1</f>
        <v>Kонкурс за доделу средстава из Годишњег програма коришћења средстава
из Буџетског фонда за шуме АП Војводине за 2025. годину</v>
      </c>
      <c r="CN1" s="343"/>
      <c r="CO1" s="343"/>
      <c r="CP1" s="343"/>
      <c r="CQ1" s="343"/>
      <c r="CR1" s="343"/>
      <c r="CS1" s="343"/>
      <c r="CT1" s="342" t="s">
        <v>622</v>
      </c>
      <c r="CU1" s="342"/>
      <c r="CW1" s="343" t="str">
        <f>'Локације по ОГШ'!$A1</f>
        <v>Kонкурс за доделу средстава из Годишњег програма коришћења средстава
из Буџетског фонда за шуме АП Војводине за 2025. годину</v>
      </c>
      <c r="CX1" s="343"/>
      <c r="CY1" s="343"/>
      <c r="CZ1" s="343"/>
      <c r="DA1" s="343"/>
      <c r="DB1" s="343"/>
      <c r="DC1" s="343"/>
      <c r="DD1" s="342" t="s">
        <v>622</v>
      </c>
      <c r="DE1" s="342"/>
      <c r="DG1" s="343" t="str">
        <f>'Локације по ОГШ'!$A1</f>
        <v>Kонкурс за доделу средстава из Годишњег програма коришћења средстава
из Буџетског фонда за шуме АП Војводине за 2025. годину</v>
      </c>
      <c r="DH1" s="343"/>
      <c r="DI1" s="343"/>
      <c r="DJ1" s="343"/>
      <c r="DK1" s="343"/>
      <c r="DL1" s="343"/>
      <c r="DM1" s="343"/>
      <c r="DN1" s="342" t="s">
        <v>622</v>
      </c>
      <c r="DO1" s="342"/>
      <c r="DQ1" s="343" t="str">
        <f>'Локације по ОГШ'!$A1</f>
        <v>Kонкурс за доделу средстава из Годишњег програма коришћења средстава
из Буџетског фонда за шуме АП Војводине за 2025. годину</v>
      </c>
      <c r="DR1" s="343"/>
      <c r="DS1" s="343"/>
      <c r="DT1" s="343"/>
      <c r="DU1" s="343"/>
      <c r="DV1" s="343"/>
      <c r="DW1" s="343"/>
      <c r="DX1" s="342" t="s">
        <v>622</v>
      </c>
      <c r="DY1" s="342"/>
      <c r="EA1" s="343" t="str">
        <f>'Локације по ОГШ'!$A1</f>
        <v>Kонкурс за доделу средстава из Годишњег програма коришћења средстава
из Буџетског фонда за шуме АП Војводине за 2025. годину</v>
      </c>
      <c r="EB1" s="343"/>
      <c r="EC1" s="343"/>
      <c r="ED1" s="343"/>
      <c r="EE1" s="343"/>
      <c r="EF1" s="343"/>
      <c r="EG1" s="343"/>
      <c r="EH1" s="342" t="s">
        <v>622</v>
      </c>
      <c r="EI1" s="342"/>
      <c r="EK1" s="343" t="str">
        <f>'Локације по ОГШ'!$A1</f>
        <v>Kонкурс за доделу средстава из Годишњег програма коришћења средстава
из Буџетског фонда за шуме АП Војводине за 2025. годину</v>
      </c>
      <c r="EL1" s="343"/>
      <c r="EM1" s="343"/>
      <c r="EN1" s="343"/>
      <c r="EO1" s="343"/>
      <c r="EP1" s="343"/>
      <c r="EQ1" s="343"/>
      <c r="ER1" s="342" t="s">
        <v>622</v>
      </c>
      <c r="ES1" s="342"/>
      <c r="EU1" s="343" t="str">
        <f>'Локације по ОГШ'!$A1</f>
        <v>Kонкурс за доделу средстава из Годишњег програма коришћења средстава
из Буџетског фонда за шуме АП Војводине за 2025. годину</v>
      </c>
      <c r="EV1" s="343"/>
      <c r="EW1" s="343"/>
      <c r="EX1" s="343"/>
      <c r="EY1" s="343"/>
      <c r="EZ1" s="343"/>
      <c r="FA1" s="343"/>
      <c r="FB1" s="342" t="s">
        <v>622</v>
      </c>
      <c r="FC1" s="342"/>
      <c r="FE1" s="343" t="str">
        <f>'Локације по ОГШ'!$A1</f>
        <v>Kонкурс за доделу средстава из Годишњег програма коришћења средстава
из Буџетског фонда за шуме АП Војводине за 2025. годину</v>
      </c>
      <c r="FF1" s="343"/>
      <c r="FG1" s="343"/>
      <c r="FH1" s="343"/>
      <c r="FI1" s="343"/>
      <c r="FJ1" s="343"/>
      <c r="FK1" s="343"/>
      <c r="FL1" s="342" t="s">
        <v>622</v>
      </c>
      <c r="FM1" s="342"/>
      <c r="FO1" s="343" t="str">
        <f>'Локације по ОГШ'!$A1</f>
        <v>Kонкурс за доделу средстава из Годишњег програма коришћења средстава
из Буџетског фонда за шуме АП Војводине за 2025. годину</v>
      </c>
      <c r="FP1" s="343"/>
      <c r="FQ1" s="343"/>
      <c r="FR1" s="343"/>
      <c r="FS1" s="343"/>
      <c r="FT1" s="343"/>
      <c r="FU1" s="343"/>
      <c r="FV1" s="342" t="s">
        <v>622</v>
      </c>
      <c r="FW1" s="342"/>
      <c r="FY1" s="343" t="str">
        <f>'Локације по ОГШ'!$A1</f>
        <v>Kонкурс за доделу средстава из Годишњег програма коришћења средстава
из Буџетског фонда за шуме АП Војводине за 2025. годину</v>
      </c>
      <c r="FZ1" s="343"/>
      <c r="GA1" s="343"/>
      <c r="GB1" s="343"/>
      <c r="GC1" s="343"/>
      <c r="GD1" s="343"/>
      <c r="GE1" s="343"/>
      <c r="GF1" s="342" t="s">
        <v>622</v>
      </c>
      <c r="GG1" s="342"/>
      <c r="GI1" s="343" t="str">
        <f>'Локације по ОГШ'!$A1</f>
        <v>Kонкурс за доделу средстава из Годишњег програма коришћења средстава
из Буџетског фонда за шуме АП Војводине за 2025. годину</v>
      </c>
      <c r="GJ1" s="343"/>
      <c r="GK1" s="343"/>
      <c r="GL1" s="343"/>
      <c r="GM1" s="343"/>
      <c r="GN1" s="343"/>
      <c r="GO1" s="343"/>
      <c r="GP1" s="342" t="s">
        <v>622</v>
      </c>
      <c r="GQ1" s="342"/>
    </row>
    <row r="2" spans="1:199" ht="63" customHeight="1" x14ac:dyDescent="0.2">
      <c r="A2" s="353" t="s">
        <v>621</v>
      </c>
      <c r="B2" s="353"/>
      <c r="C2" s="353"/>
      <c r="D2" s="353"/>
      <c r="E2" s="353"/>
      <c r="F2" s="353"/>
      <c r="G2" s="353"/>
      <c r="H2" s="353"/>
      <c r="I2" s="353"/>
      <c r="K2" s="353" t="s">
        <v>621</v>
      </c>
      <c r="L2" s="353"/>
      <c r="M2" s="353"/>
      <c r="N2" s="353"/>
      <c r="O2" s="353"/>
      <c r="P2" s="353"/>
      <c r="Q2" s="353"/>
      <c r="R2" s="353"/>
      <c r="S2" s="353"/>
      <c r="U2" s="353" t="s">
        <v>621</v>
      </c>
      <c r="V2" s="353"/>
      <c r="W2" s="353"/>
      <c r="X2" s="353"/>
      <c r="Y2" s="353"/>
      <c r="Z2" s="353"/>
      <c r="AA2" s="353"/>
      <c r="AB2" s="353"/>
      <c r="AC2" s="353"/>
      <c r="AE2" s="353" t="s">
        <v>621</v>
      </c>
      <c r="AF2" s="353"/>
      <c r="AG2" s="353"/>
      <c r="AH2" s="353"/>
      <c r="AI2" s="353"/>
      <c r="AJ2" s="353"/>
      <c r="AK2" s="353"/>
      <c r="AL2" s="353"/>
      <c r="AM2" s="353"/>
      <c r="AO2" s="353" t="s">
        <v>621</v>
      </c>
      <c r="AP2" s="353"/>
      <c r="AQ2" s="353"/>
      <c r="AR2" s="353"/>
      <c r="AS2" s="353"/>
      <c r="AT2" s="353"/>
      <c r="AU2" s="353"/>
      <c r="AV2" s="353"/>
      <c r="AW2" s="353"/>
      <c r="AY2" s="353" t="s">
        <v>621</v>
      </c>
      <c r="AZ2" s="353"/>
      <c r="BA2" s="353"/>
      <c r="BB2" s="353"/>
      <c r="BC2" s="353"/>
      <c r="BD2" s="353"/>
      <c r="BE2" s="353"/>
      <c r="BF2" s="353"/>
      <c r="BG2" s="353"/>
      <c r="BI2" s="353" t="s">
        <v>621</v>
      </c>
      <c r="BJ2" s="353"/>
      <c r="BK2" s="353"/>
      <c r="BL2" s="353"/>
      <c r="BM2" s="353"/>
      <c r="BN2" s="353"/>
      <c r="BO2" s="353"/>
      <c r="BP2" s="353"/>
      <c r="BQ2" s="353"/>
      <c r="BS2" s="353" t="s">
        <v>621</v>
      </c>
      <c r="BT2" s="353"/>
      <c r="BU2" s="353"/>
      <c r="BV2" s="353"/>
      <c r="BW2" s="353"/>
      <c r="BX2" s="353"/>
      <c r="BY2" s="353"/>
      <c r="BZ2" s="353"/>
      <c r="CA2" s="353"/>
      <c r="CC2" s="353" t="s">
        <v>621</v>
      </c>
      <c r="CD2" s="353"/>
      <c r="CE2" s="353"/>
      <c r="CF2" s="353"/>
      <c r="CG2" s="353"/>
      <c r="CH2" s="353"/>
      <c r="CI2" s="353"/>
      <c r="CJ2" s="353"/>
      <c r="CK2" s="353"/>
      <c r="CM2" s="353" t="s">
        <v>621</v>
      </c>
      <c r="CN2" s="353"/>
      <c r="CO2" s="353"/>
      <c r="CP2" s="353"/>
      <c r="CQ2" s="353"/>
      <c r="CR2" s="353"/>
      <c r="CS2" s="353"/>
      <c r="CT2" s="353"/>
      <c r="CU2" s="353"/>
      <c r="CW2" s="353" t="s">
        <v>621</v>
      </c>
      <c r="CX2" s="353"/>
      <c r="CY2" s="353"/>
      <c r="CZ2" s="353"/>
      <c r="DA2" s="353"/>
      <c r="DB2" s="353"/>
      <c r="DC2" s="353"/>
      <c r="DD2" s="353"/>
      <c r="DE2" s="353"/>
      <c r="DG2" s="353" t="s">
        <v>621</v>
      </c>
      <c r="DH2" s="353"/>
      <c r="DI2" s="353"/>
      <c r="DJ2" s="353"/>
      <c r="DK2" s="353"/>
      <c r="DL2" s="353"/>
      <c r="DM2" s="353"/>
      <c r="DN2" s="353"/>
      <c r="DO2" s="353"/>
      <c r="DQ2" s="353" t="s">
        <v>621</v>
      </c>
      <c r="DR2" s="353"/>
      <c r="DS2" s="353"/>
      <c r="DT2" s="353"/>
      <c r="DU2" s="353"/>
      <c r="DV2" s="353"/>
      <c r="DW2" s="353"/>
      <c r="DX2" s="353"/>
      <c r="DY2" s="353"/>
      <c r="EA2" s="353" t="s">
        <v>621</v>
      </c>
      <c r="EB2" s="353"/>
      <c r="EC2" s="353"/>
      <c r="ED2" s="353"/>
      <c r="EE2" s="353"/>
      <c r="EF2" s="353"/>
      <c r="EG2" s="353"/>
      <c r="EH2" s="353"/>
      <c r="EI2" s="353"/>
      <c r="EK2" s="353" t="s">
        <v>621</v>
      </c>
      <c r="EL2" s="353"/>
      <c r="EM2" s="353"/>
      <c r="EN2" s="353"/>
      <c r="EO2" s="353"/>
      <c r="EP2" s="353"/>
      <c r="EQ2" s="353"/>
      <c r="ER2" s="353"/>
      <c r="ES2" s="353"/>
      <c r="EU2" s="353" t="s">
        <v>621</v>
      </c>
      <c r="EV2" s="353"/>
      <c r="EW2" s="353"/>
      <c r="EX2" s="353"/>
      <c r="EY2" s="353"/>
      <c r="EZ2" s="353"/>
      <c r="FA2" s="353"/>
      <c r="FB2" s="353"/>
      <c r="FC2" s="353"/>
      <c r="FE2" s="353" t="s">
        <v>621</v>
      </c>
      <c r="FF2" s="353"/>
      <c r="FG2" s="353"/>
      <c r="FH2" s="353"/>
      <c r="FI2" s="353"/>
      <c r="FJ2" s="353"/>
      <c r="FK2" s="353"/>
      <c r="FL2" s="353"/>
      <c r="FM2" s="353"/>
      <c r="FO2" s="353" t="s">
        <v>621</v>
      </c>
      <c r="FP2" s="353"/>
      <c r="FQ2" s="353"/>
      <c r="FR2" s="353"/>
      <c r="FS2" s="353"/>
      <c r="FT2" s="353"/>
      <c r="FU2" s="353"/>
      <c r="FV2" s="353"/>
      <c r="FW2" s="353"/>
      <c r="FY2" s="353" t="s">
        <v>621</v>
      </c>
      <c r="FZ2" s="353"/>
      <c r="GA2" s="353"/>
      <c r="GB2" s="353"/>
      <c r="GC2" s="353"/>
      <c r="GD2" s="353"/>
      <c r="GE2" s="353"/>
      <c r="GF2" s="353"/>
      <c r="GG2" s="353"/>
      <c r="GI2" s="353" t="s">
        <v>621</v>
      </c>
      <c r="GJ2" s="353"/>
      <c r="GK2" s="353"/>
      <c r="GL2" s="353"/>
      <c r="GM2" s="353"/>
      <c r="GN2" s="353"/>
      <c r="GO2" s="353"/>
      <c r="GP2" s="353"/>
      <c r="GQ2" s="353"/>
    </row>
    <row r="3" spans="1:199" ht="30" customHeight="1" thickBot="1" x14ac:dyDescent="0.25">
      <c r="A3" s="348" t="s">
        <v>81</v>
      </c>
      <c r="B3" s="348"/>
      <c r="C3" s="348"/>
      <c r="D3" s="348"/>
      <c r="E3" s="348"/>
      <c r="F3" s="348"/>
      <c r="G3" s="348"/>
      <c r="H3" s="348"/>
      <c r="I3" s="348"/>
      <c r="K3" s="348" t="s">
        <v>81</v>
      </c>
      <c r="L3" s="348"/>
      <c r="M3" s="348"/>
      <c r="N3" s="348"/>
      <c r="O3" s="348"/>
      <c r="P3" s="348"/>
      <c r="Q3" s="348"/>
      <c r="R3" s="348"/>
      <c r="S3" s="348"/>
      <c r="U3" s="348" t="s">
        <v>81</v>
      </c>
      <c r="V3" s="348"/>
      <c r="W3" s="348"/>
      <c r="X3" s="348"/>
      <c r="Y3" s="348"/>
      <c r="Z3" s="348"/>
      <c r="AA3" s="348"/>
      <c r="AB3" s="348"/>
      <c r="AC3" s="348"/>
      <c r="AE3" s="348" t="s">
        <v>81</v>
      </c>
      <c r="AF3" s="348"/>
      <c r="AG3" s="348"/>
      <c r="AH3" s="348"/>
      <c r="AI3" s="348"/>
      <c r="AJ3" s="348"/>
      <c r="AK3" s="348"/>
      <c r="AL3" s="348"/>
      <c r="AM3" s="348"/>
      <c r="AO3" s="348" t="s">
        <v>81</v>
      </c>
      <c r="AP3" s="348"/>
      <c r="AQ3" s="348"/>
      <c r="AR3" s="348"/>
      <c r="AS3" s="348"/>
      <c r="AT3" s="348"/>
      <c r="AU3" s="348"/>
      <c r="AV3" s="348"/>
      <c r="AW3" s="348"/>
      <c r="AY3" s="348" t="s">
        <v>81</v>
      </c>
      <c r="AZ3" s="348"/>
      <c r="BA3" s="348"/>
      <c r="BB3" s="348"/>
      <c r="BC3" s="348"/>
      <c r="BD3" s="348"/>
      <c r="BE3" s="348"/>
      <c r="BF3" s="348"/>
      <c r="BG3" s="348"/>
      <c r="BI3" s="348" t="s">
        <v>81</v>
      </c>
      <c r="BJ3" s="348"/>
      <c r="BK3" s="348"/>
      <c r="BL3" s="348"/>
      <c r="BM3" s="348"/>
      <c r="BN3" s="348"/>
      <c r="BO3" s="348"/>
      <c r="BP3" s="348"/>
      <c r="BQ3" s="348"/>
      <c r="BS3" s="348" t="s">
        <v>81</v>
      </c>
      <c r="BT3" s="348"/>
      <c r="BU3" s="348"/>
      <c r="BV3" s="348"/>
      <c r="BW3" s="348"/>
      <c r="BX3" s="348"/>
      <c r="BY3" s="348"/>
      <c r="BZ3" s="348"/>
      <c r="CA3" s="348"/>
      <c r="CC3" s="348" t="s">
        <v>81</v>
      </c>
      <c r="CD3" s="348"/>
      <c r="CE3" s="348"/>
      <c r="CF3" s="348"/>
      <c r="CG3" s="348"/>
      <c r="CH3" s="348"/>
      <c r="CI3" s="348"/>
      <c r="CJ3" s="348"/>
      <c r="CK3" s="348"/>
      <c r="CM3" s="348" t="s">
        <v>81</v>
      </c>
      <c r="CN3" s="348"/>
      <c r="CO3" s="348"/>
      <c r="CP3" s="348"/>
      <c r="CQ3" s="348"/>
      <c r="CR3" s="348"/>
      <c r="CS3" s="348"/>
      <c r="CT3" s="348"/>
      <c r="CU3" s="348"/>
      <c r="CW3" s="348" t="s">
        <v>81</v>
      </c>
      <c r="CX3" s="348"/>
      <c r="CY3" s="348"/>
      <c r="CZ3" s="348"/>
      <c r="DA3" s="348"/>
      <c r="DB3" s="348"/>
      <c r="DC3" s="348"/>
      <c r="DD3" s="348"/>
      <c r="DE3" s="348"/>
      <c r="DG3" s="348" t="s">
        <v>81</v>
      </c>
      <c r="DH3" s="348"/>
      <c r="DI3" s="348"/>
      <c r="DJ3" s="348"/>
      <c r="DK3" s="348"/>
      <c r="DL3" s="348"/>
      <c r="DM3" s="348"/>
      <c r="DN3" s="348"/>
      <c r="DO3" s="348"/>
      <c r="DQ3" s="348" t="s">
        <v>81</v>
      </c>
      <c r="DR3" s="348"/>
      <c r="DS3" s="348"/>
      <c r="DT3" s="348"/>
      <c r="DU3" s="348"/>
      <c r="DV3" s="348"/>
      <c r="DW3" s="348"/>
      <c r="DX3" s="348"/>
      <c r="DY3" s="348"/>
      <c r="EA3" s="348" t="s">
        <v>81</v>
      </c>
      <c r="EB3" s="348"/>
      <c r="EC3" s="348"/>
      <c r="ED3" s="348"/>
      <c r="EE3" s="348"/>
      <c r="EF3" s="348"/>
      <c r="EG3" s="348"/>
      <c r="EH3" s="348"/>
      <c r="EI3" s="348"/>
      <c r="EK3" s="348" t="s">
        <v>81</v>
      </c>
      <c r="EL3" s="348"/>
      <c r="EM3" s="348"/>
      <c r="EN3" s="348"/>
      <c r="EO3" s="348"/>
      <c r="EP3" s="348"/>
      <c r="EQ3" s="348"/>
      <c r="ER3" s="348"/>
      <c r="ES3" s="348"/>
      <c r="EU3" s="348" t="s">
        <v>81</v>
      </c>
      <c r="EV3" s="348"/>
      <c r="EW3" s="348"/>
      <c r="EX3" s="348"/>
      <c r="EY3" s="348"/>
      <c r="EZ3" s="348"/>
      <c r="FA3" s="348"/>
      <c r="FB3" s="348"/>
      <c r="FC3" s="348"/>
      <c r="FE3" s="348" t="s">
        <v>81</v>
      </c>
      <c r="FF3" s="348"/>
      <c r="FG3" s="348"/>
      <c r="FH3" s="348"/>
      <c r="FI3" s="348"/>
      <c r="FJ3" s="348"/>
      <c r="FK3" s="348"/>
      <c r="FL3" s="348"/>
      <c r="FM3" s="348"/>
      <c r="FO3" s="348" t="s">
        <v>81</v>
      </c>
      <c r="FP3" s="348"/>
      <c r="FQ3" s="348"/>
      <c r="FR3" s="348"/>
      <c r="FS3" s="348"/>
      <c r="FT3" s="348"/>
      <c r="FU3" s="348"/>
      <c r="FV3" s="348"/>
      <c r="FW3" s="348"/>
      <c r="FY3" s="348" t="s">
        <v>81</v>
      </c>
      <c r="FZ3" s="348"/>
      <c r="GA3" s="348"/>
      <c r="GB3" s="348"/>
      <c r="GC3" s="348"/>
      <c r="GD3" s="348"/>
      <c r="GE3" s="348"/>
      <c r="GF3" s="348"/>
      <c r="GG3" s="348"/>
      <c r="GI3" s="348" t="s">
        <v>81</v>
      </c>
      <c r="GJ3" s="348"/>
      <c r="GK3" s="348"/>
      <c r="GL3" s="348"/>
      <c r="GM3" s="348"/>
      <c r="GN3" s="348"/>
      <c r="GO3" s="348"/>
      <c r="GP3" s="348"/>
      <c r="GQ3" s="348"/>
    </row>
    <row r="4" spans="1:199" ht="30" customHeight="1" x14ac:dyDescent="0.2">
      <c r="A4" s="340" t="s">
        <v>539</v>
      </c>
      <c r="B4" s="341"/>
      <c r="C4" s="341"/>
      <c r="D4" s="344"/>
      <c r="E4" s="344"/>
      <c r="F4" s="344"/>
      <c r="G4" s="345"/>
      <c r="H4" s="349"/>
      <c r="I4" s="350"/>
      <c r="K4" s="340" t="s">
        <v>539</v>
      </c>
      <c r="L4" s="341"/>
      <c r="M4" s="341"/>
      <c r="N4" s="344"/>
      <c r="O4" s="344"/>
      <c r="P4" s="344"/>
      <c r="Q4" s="345"/>
      <c r="R4" s="349"/>
      <c r="S4" s="350"/>
      <c r="U4" s="340" t="s">
        <v>539</v>
      </c>
      <c r="V4" s="341"/>
      <c r="W4" s="341"/>
      <c r="X4" s="344"/>
      <c r="Y4" s="344"/>
      <c r="Z4" s="344"/>
      <c r="AA4" s="345"/>
      <c r="AB4" s="349"/>
      <c r="AC4" s="350"/>
      <c r="AE4" s="340" t="s">
        <v>539</v>
      </c>
      <c r="AF4" s="341"/>
      <c r="AG4" s="341"/>
      <c r="AH4" s="344"/>
      <c r="AI4" s="344"/>
      <c r="AJ4" s="344"/>
      <c r="AK4" s="345"/>
      <c r="AL4" s="349"/>
      <c r="AM4" s="350"/>
      <c r="AO4" s="340" t="s">
        <v>539</v>
      </c>
      <c r="AP4" s="341"/>
      <c r="AQ4" s="341"/>
      <c r="AR4" s="344"/>
      <c r="AS4" s="344"/>
      <c r="AT4" s="344"/>
      <c r="AU4" s="345"/>
      <c r="AV4" s="349"/>
      <c r="AW4" s="350"/>
      <c r="AY4" s="340" t="s">
        <v>539</v>
      </c>
      <c r="AZ4" s="341"/>
      <c r="BA4" s="341"/>
      <c r="BB4" s="344"/>
      <c r="BC4" s="344"/>
      <c r="BD4" s="344"/>
      <c r="BE4" s="345"/>
      <c r="BF4" s="349"/>
      <c r="BG4" s="350"/>
      <c r="BI4" s="340" t="s">
        <v>539</v>
      </c>
      <c r="BJ4" s="341"/>
      <c r="BK4" s="341"/>
      <c r="BL4" s="344"/>
      <c r="BM4" s="344"/>
      <c r="BN4" s="344"/>
      <c r="BO4" s="345"/>
      <c r="BP4" s="349"/>
      <c r="BQ4" s="350"/>
      <c r="BS4" s="340" t="s">
        <v>539</v>
      </c>
      <c r="BT4" s="341"/>
      <c r="BU4" s="341"/>
      <c r="BV4" s="344"/>
      <c r="BW4" s="344"/>
      <c r="BX4" s="344"/>
      <c r="BY4" s="345"/>
      <c r="BZ4" s="349"/>
      <c r="CA4" s="350"/>
      <c r="CC4" s="340" t="s">
        <v>539</v>
      </c>
      <c r="CD4" s="341"/>
      <c r="CE4" s="341"/>
      <c r="CF4" s="344"/>
      <c r="CG4" s="344"/>
      <c r="CH4" s="344"/>
      <c r="CI4" s="345"/>
      <c r="CJ4" s="349"/>
      <c r="CK4" s="350"/>
      <c r="CM4" s="340" t="s">
        <v>539</v>
      </c>
      <c r="CN4" s="341"/>
      <c r="CO4" s="341"/>
      <c r="CP4" s="344"/>
      <c r="CQ4" s="344"/>
      <c r="CR4" s="344"/>
      <c r="CS4" s="345"/>
      <c r="CT4" s="349"/>
      <c r="CU4" s="350"/>
      <c r="CW4" s="340" t="s">
        <v>539</v>
      </c>
      <c r="CX4" s="341"/>
      <c r="CY4" s="341"/>
      <c r="CZ4" s="344"/>
      <c r="DA4" s="344"/>
      <c r="DB4" s="344"/>
      <c r="DC4" s="345"/>
      <c r="DD4" s="349"/>
      <c r="DE4" s="350"/>
      <c r="DG4" s="340" t="s">
        <v>539</v>
      </c>
      <c r="DH4" s="341"/>
      <c r="DI4" s="341"/>
      <c r="DJ4" s="344"/>
      <c r="DK4" s="344"/>
      <c r="DL4" s="344"/>
      <c r="DM4" s="345"/>
      <c r="DN4" s="349"/>
      <c r="DO4" s="350"/>
      <c r="DQ4" s="340" t="s">
        <v>539</v>
      </c>
      <c r="DR4" s="341"/>
      <c r="DS4" s="341"/>
      <c r="DT4" s="344"/>
      <c r="DU4" s="344"/>
      <c r="DV4" s="344"/>
      <c r="DW4" s="345"/>
      <c r="DX4" s="349"/>
      <c r="DY4" s="350"/>
      <c r="EA4" s="340" t="s">
        <v>539</v>
      </c>
      <c r="EB4" s="341"/>
      <c r="EC4" s="341"/>
      <c r="ED4" s="344"/>
      <c r="EE4" s="344"/>
      <c r="EF4" s="344"/>
      <c r="EG4" s="345"/>
      <c r="EH4" s="349"/>
      <c r="EI4" s="350"/>
      <c r="EK4" s="340" t="s">
        <v>539</v>
      </c>
      <c r="EL4" s="341"/>
      <c r="EM4" s="341"/>
      <c r="EN4" s="344"/>
      <c r="EO4" s="344"/>
      <c r="EP4" s="344"/>
      <c r="EQ4" s="345"/>
      <c r="ER4" s="349"/>
      <c r="ES4" s="350"/>
      <c r="EU4" s="340" t="s">
        <v>539</v>
      </c>
      <c r="EV4" s="341"/>
      <c r="EW4" s="341"/>
      <c r="EX4" s="344"/>
      <c r="EY4" s="344"/>
      <c r="EZ4" s="344"/>
      <c r="FA4" s="345"/>
      <c r="FB4" s="349"/>
      <c r="FC4" s="350"/>
      <c r="FE4" s="340" t="s">
        <v>539</v>
      </c>
      <c r="FF4" s="341"/>
      <c r="FG4" s="341"/>
      <c r="FH4" s="344"/>
      <c r="FI4" s="344"/>
      <c r="FJ4" s="344"/>
      <c r="FK4" s="345"/>
      <c r="FL4" s="349"/>
      <c r="FM4" s="350"/>
      <c r="FO4" s="340" t="s">
        <v>539</v>
      </c>
      <c r="FP4" s="341"/>
      <c r="FQ4" s="341"/>
      <c r="FR4" s="344"/>
      <c r="FS4" s="344"/>
      <c r="FT4" s="344"/>
      <c r="FU4" s="345"/>
      <c r="FV4" s="349"/>
      <c r="FW4" s="350"/>
      <c r="FY4" s="340" t="s">
        <v>539</v>
      </c>
      <c r="FZ4" s="341"/>
      <c r="GA4" s="341"/>
      <c r="GB4" s="344"/>
      <c r="GC4" s="344"/>
      <c r="GD4" s="344"/>
      <c r="GE4" s="345"/>
      <c r="GF4" s="349"/>
      <c r="GG4" s="350"/>
      <c r="GI4" s="340" t="s">
        <v>539</v>
      </c>
      <c r="GJ4" s="341"/>
      <c r="GK4" s="341"/>
      <c r="GL4" s="344"/>
      <c r="GM4" s="344"/>
      <c r="GN4" s="344"/>
      <c r="GO4" s="345"/>
      <c r="GP4" s="349"/>
      <c r="GQ4" s="350"/>
    </row>
    <row r="5" spans="1:199" ht="30" customHeight="1" thickBot="1" x14ac:dyDescent="0.25">
      <c r="A5" s="338" t="s">
        <v>538</v>
      </c>
      <c r="B5" s="339"/>
      <c r="C5" s="339"/>
      <c r="D5" s="346"/>
      <c r="E5" s="346"/>
      <c r="F5" s="346"/>
      <c r="G5" s="347"/>
      <c r="H5" s="351"/>
      <c r="I5" s="352"/>
      <c r="K5" s="338" t="s">
        <v>538</v>
      </c>
      <c r="L5" s="339"/>
      <c r="M5" s="339"/>
      <c r="N5" s="346"/>
      <c r="O5" s="346"/>
      <c r="P5" s="346"/>
      <c r="Q5" s="347"/>
      <c r="R5" s="351"/>
      <c r="S5" s="352"/>
      <c r="U5" s="338" t="s">
        <v>538</v>
      </c>
      <c r="V5" s="339"/>
      <c r="W5" s="339"/>
      <c r="X5" s="346"/>
      <c r="Y5" s="346"/>
      <c r="Z5" s="346"/>
      <c r="AA5" s="347"/>
      <c r="AB5" s="351"/>
      <c r="AC5" s="352"/>
      <c r="AE5" s="338" t="s">
        <v>538</v>
      </c>
      <c r="AF5" s="339"/>
      <c r="AG5" s="339"/>
      <c r="AH5" s="346"/>
      <c r="AI5" s="346"/>
      <c r="AJ5" s="346"/>
      <c r="AK5" s="347"/>
      <c r="AL5" s="351"/>
      <c r="AM5" s="352"/>
      <c r="AO5" s="338" t="s">
        <v>538</v>
      </c>
      <c r="AP5" s="339"/>
      <c r="AQ5" s="339"/>
      <c r="AR5" s="346"/>
      <c r="AS5" s="346"/>
      <c r="AT5" s="346"/>
      <c r="AU5" s="347"/>
      <c r="AV5" s="351"/>
      <c r="AW5" s="352"/>
      <c r="AY5" s="338" t="s">
        <v>538</v>
      </c>
      <c r="AZ5" s="339"/>
      <c r="BA5" s="339"/>
      <c r="BB5" s="346"/>
      <c r="BC5" s="346"/>
      <c r="BD5" s="346"/>
      <c r="BE5" s="347"/>
      <c r="BF5" s="351"/>
      <c r="BG5" s="352"/>
      <c r="BI5" s="338" t="s">
        <v>538</v>
      </c>
      <c r="BJ5" s="339"/>
      <c r="BK5" s="339"/>
      <c r="BL5" s="346"/>
      <c r="BM5" s="346"/>
      <c r="BN5" s="346"/>
      <c r="BO5" s="347"/>
      <c r="BP5" s="351"/>
      <c r="BQ5" s="352"/>
      <c r="BS5" s="338" t="s">
        <v>538</v>
      </c>
      <c r="BT5" s="339"/>
      <c r="BU5" s="339"/>
      <c r="BV5" s="346"/>
      <c r="BW5" s="346"/>
      <c r="BX5" s="346"/>
      <c r="BY5" s="347"/>
      <c r="BZ5" s="351"/>
      <c r="CA5" s="352"/>
      <c r="CC5" s="338" t="s">
        <v>538</v>
      </c>
      <c r="CD5" s="339"/>
      <c r="CE5" s="339"/>
      <c r="CF5" s="346"/>
      <c r="CG5" s="346"/>
      <c r="CH5" s="346"/>
      <c r="CI5" s="347"/>
      <c r="CJ5" s="351"/>
      <c r="CK5" s="352"/>
      <c r="CM5" s="338" t="s">
        <v>538</v>
      </c>
      <c r="CN5" s="339"/>
      <c r="CO5" s="339"/>
      <c r="CP5" s="346"/>
      <c r="CQ5" s="346"/>
      <c r="CR5" s="346"/>
      <c r="CS5" s="347"/>
      <c r="CT5" s="351"/>
      <c r="CU5" s="352"/>
      <c r="CW5" s="338" t="s">
        <v>538</v>
      </c>
      <c r="CX5" s="339"/>
      <c r="CY5" s="339"/>
      <c r="CZ5" s="346"/>
      <c r="DA5" s="346"/>
      <c r="DB5" s="346"/>
      <c r="DC5" s="347"/>
      <c r="DD5" s="351"/>
      <c r="DE5" s="352"/>
      <c r="DG5" s="338" t="s">
        <v>538</v>
      </c>
      <c r="DH5" s="339"/>
      <c r="DI5" s="339"/>
      <c r="DJ5" s="346"/>
      <c r="DK5" s="346"/>
      <c r="DL5" s="346"/>
      <c r="DM5" s="347"/>
      <c r="DN5" s="351"/>
      <c r="DO5" s="352"/>
      <c r="DQ5" s="338" t="s">
        <v>538</v>
      </c>
      <c r="DR5" s="339"/>
      <c r="DS5" s="339"/>
      <c r="DT5" s="346"/>
      <c r="DU5" s="346"/>
      <c r="DV5" s="346"/>
      <c r="DW5" s="347"/>
      <c r="DX5" s="351"/>
      <c r="DY5" s="352"/>
      <c r="EA5" s="338" t="s">
        <v>538</v>
      </c>
      <c r="EB5" s="339"/>
      <c r="EC5" s="339"/>
      <c r="ED5" s="346"/>
      <c r="EE5" s="346"/>
      <c r="EF5" s="346"/>
      <c r="EG5" s="347"/>
      <c r="EH5" s="351"/>
      <c r="EI5" s="352"/>
      <c r="EK5" s="338" t="s">
        <v>538</v>
      </c>
      <c r="EL5" s="339"/>
      <c r="EM5" s="339"/>
      <c r="EN5" s="346"/>
      <c r="EO5" s="346"/>
      <c r="EP5" s="346"/>
      <c r="EQ5" s="347"/>
      <c r="ER5" s="351"/>
      <c r="ES5" s="352"/>
      <c r="EU5" s="338" t="s">
        <v>538</v>
      </c>
      <c r="EV5" s="339"/>
      <c r="EW5" s="339"/>
      <c r="EX5" s="346"/>
      <c r="EY5" s="346"/>
      <c r="EZ5" s="346"/>
      <c r="FA5" s="347"/>
      <c r="FB5" s="351"/>
      <c r="FC5" s="352"/>
      <c r="FE5" s="338" t="s">
        <v>538</v>
      </c>
      <c r="FF5" s="339"/>
      <c r="FG5" s="339"/>
      <c r="FH5" s="346"/>
      <c r="FI5" s="346"/>
      <c r="FJ5" s="346"/>
      <c r="FK5" s="347"/>
      <c r="FL5" s="351"/>
      <c r="FM5" s="352"/>
      <c r="FO5" s="338" t="s">
        <v>538</v>
      </c>
      <c r="FP5" s="339"/>
      <c r="FQ5" s="339"/>
      <c r="FR5" s="346"/>
      <c r="FS5" s="346"/>
      <c r="FT5" s="346"/>
      <c r="FU5" s="347"/>
      <c r="FV5" s="351"/>
      <c r="FW5" s="352"/>
      <c r="FY5" s="338" t="s">
        <v>538</v>
      </c>
      <c r="FZ5" s="339"/>
      <c r="GA5" s="339"/>
      <c r="GB5" s="346"/>
      <c r="GC5" s="346"/>
      <c r="GD5" s="346"/>
      <c r="GE5" s="347"/>
      <c r="GF5" s="351"/>
      <c r="GG5" s="352"/>
      <c r="GI5" s="338" t="s">
        <v>538</v>
      </c>
      <c r="GJ5" s="339"/>
      <c r="GK5" s="339"/>
      <c r="GL5" s="346"/>
      <c r="GM5" s="346"/>
      <c r="GN5" s="346"/>
      <c r="GO5" s="347"/>
      <c r="GP5" s="351"/>
      <c r="GQ5" s="352"/>
    </row>
    <row r="6" spans="1:199" ht="30" customHeight="1" x14ac:dyDescent="0.2">
      <c r="A6" s="354" t="s">
        <v>82</v>
      </c>
      <c r="B6" s="355"/>
      <c r="C6" s="355"/>
      <c r="D6" s="355"/>
      <c r="E6" s="355"/>
      <c r="F6" s="355"/>
      <c r="G6" s="355"/>
      <c r="H6" s="355"/>
      <c r="I6" s="59"/>
      <c r="K6" s="354" t="s">
        <v>82</v>
      </c>
      <c r="L6" s="355"/>
      <c r="M6" s="355"/>
      <c r="N6" s="355"/>
      <c r="O6" s="355"/>
      <c r="P6" s="355"/>
      <c r="Q6" s="355"/>
      <c r="R6" s="355"/>
      <c r="S6" s="59"/>
      <c r="U6" s="354" t="s">
        <v>82</v>
      </c>
      <c r="V6" s="355"/>
      <c r="W6" s="355"/>
      <c r="X6" s="355"/>
      <c r="Y6" s="355"/>
      <c r="Z6" s="355"/>
      <c r="AA6" s="355"/>
      <c r="AB6" s="355"/>
      <c r="AC6" s="59"/>
      <c r="AE6" s="354" t="s">
        <v>82</v>
      </c>
      <c r="AF6" s="355"/>
      <c r="AG6" s="355"/>
      <c r="AH6" s="355"/>
      <c r="AI6" s="355"/>
      <c r="AJ6" s="355"/>
      <c r="AK6" s="355"/>
      <c r="AL6" s="355"/>
      <c r="AM6" s="59"/>
      <c r="AO6" s="354" t="s">
        <v>82</v>
      </c>
      <c r="AP6" s="355"/>
      <c r="AQ6" s="355"/>
      <c r="AR6" s="355"/>
      <c r="AS6" s="355"/>
      <c r="AT6" s="355"/>
      <c r="AU6" s="355"/>
      <c r="AV6" s="355"/>
      <c r="AW6" s="59"/>
      <c r="AY6" s="354" t="s">
        <v>82</v>
      </c>
      <c r="AZ6" s="355"/>
      <c r="BA6" s="355"/>
      <c r="BB6" s="355"/>
      <c r="BC6" s="355"/>
      <c r="BD6" s="355"/>
      <c r="BE6" s="355"/>
      <c r="BF6" s="355"/>
      <c r="BG6" s="59"/>
      <c r="BI6" s="354" t="s">
        <v>82</v>
      </c>
      <c r="BJ6" s="355"/>
      <c r="BK6" s="355"/>
      <c r="BL6" s="355"/>
      <c r="BM6" s="355"/>
      <c r="BN6" s="355"/>
      <c r="BO6" s="355"/>
      <c r="BP6" s="355"/>
      <c r="BQ6" s="59"/>
      <c r="BS6" s="354" t="s">
        <v>82</v>
      </c>
      <c r="BT6" s="355"/>
      <c r="BU6" s="355"/>
      <c r="BV6" s="355"/>
      <c r="BW6" s="355"/>
      <c r="BX6" s="355"/>
      <c r="BY6" s="355"/>
      <c r="BZ6" s="355"/>
      <c r="CA6" s="59"/>
      <c r="CC6" s="354" t="s">
        <v>82</v>
      </c>
      <c r="CD6" s="355"/>
      <c r="CE6" s="355"/>
      <c r="CF6" s="355"/>
      <c r="CG6" s="355"/>
      <c r="CH6" s="355"/>
      <c r="CI6" s="355"/>
      <c r="CJ6" s="355"/>
      <c r="CK6" s="59"/>
      <c r="CM6" s="354" t="s">
        <v>82</v>
      </c>
      <c r="CN6" s="355"/>
      <c r="CO6" s="355"/>
      <c r="CP6" s="355"/>
      <c r="CQ6" s="355"/>
      <c r="CR6" s="355"/>
      <c r="CS6" s="355"/>
      <c r="CT6" s="355"/>
      <c r="CU6" s="59"/>
      <c r="CW6" s="354" t="s">
        <v>82</v>
      </c>
      <c r="CX6" s="355"/>
      <c r="CY6" s="355"/>
      <c r="CZ6" s="355"/>
      <c r="DA6" s="355"/>
      <c r="DB6" s="355"/>
      <c r="DC6" s="355"/>
      <c r="DD6" s="355"/>
      <c r="DE6" s="59"/>
      <c r="DG6" s="354" t="s">
        <v>82</v>
      </c>
      <c r="DH6" s="355"/>
      <c r="DI6" s="355"/>
      <c r="DJ6" s="355"/>
      <c r="DK6" s="355"/>
      <c r="DL6" s="355"/>
      <c r="DM6" s="355"/>
      <c r="DN6" s="355"/>
      <c r="DO6" s="59"/>
      <c r="DQ6" s="354" t="s">
        <v>82</v>
      </c>
      <c r="DR6" s="355"/>
      <c r="DS6" s="355"/>
      <c r="DT6" s="355"/>
      <c r="DU6" s="355"/>
      <c r="DV6" s="355"/>
      <c r="DW6" s="355"/>
      <c r="DX6" s="355"/>
      <c r="DY6" s="59"/>
      <c r="EA6" s="354" t="s">
        <v>82</v>
      </c>
      <c r="EB6" s="355"/>
      <c r="EC6" s="355"/>
      <c r="ED6" s="355"/>
      <c r="EE6" s="355"/>
      <c r="EF6" s="355"/>
      <c r="EG6" s="355"/>
      <c r="EH6" s="355"/>
      <c r="EI6" s="59"/>
      <c r="EK6" s="354" t="s">
        <v>82</v>
      </c>
      <c r="EL6" s="355"/>
      <c r="EM6" s="355"/>
      <c r="EN6" s="355"/>
      <c r="EO6" s="355"/>
      <c r="EP6" s="355"/>
      <c r="EQ6" s="355"/>
      <c r="ER6" s="355"/>
      <c r="ES6" s="59"/>
      <c r="EU6" s="354" t="s">
        <v>82</v>
      </c>
      <c r="EV6" s="355"/>
      <c r="EW6" s="355"/>
      <c r="EX6" s="355"/>
      <c r="EY6" s="355"/>
      <c r="EZ6" s="355"/>
      <c r="FA6" s="355"/>
      <c r="FB6" s="355"/>
      <c r="FC6" s="59"/>
      <c r="FE6" s="354" t="s">
        <v>82</v>
      </c>
      <c r="FF6" s="355"/>
      <c r="FG6" s="355"/>
      <c r="FH6" s="355"/>
      <c r="FI6" s="355"/>
      <c r="FJ6" s="355"/>
      <c r="FK6" s="355"/>
      <c r="FL6" s="355"/>
      <c r="FM6" s="59"/>
      <c r="FO6" s="354" t="s">
        <v>82</v>
      </c>
      <c r="FP6" s="355"/>
      <c r="FQ6" s="355"/>
      <c r="FR6" s="355"/>
      <c r="FS6" s="355"/>
      <c r="FT6" s="355"/>
      <c r="FU6" s="355"/>
      <c r="FV6" s="355"/>
      <c r="FW6" s="59"/>
      <c r="FY6" s="354" t="s">
        <v>82</v>
      </c>
      <c r="FZ6" s="355"/>
      <c r="GA6" s="355"/>
      <c r="GB6" s="355"/>
      <c r="GC6" s="355"/>
      <c r="GD6" s="355"/>
      <c r="GE6" s="355"/>
      <c r="GF6" s="355"/>
      <c r="GG6" s="59"/>
      <c r="GI6" s="354" t="s">
        <v>82</v>
      </c>
      <c r="GJ6" s="355"/>
      <c r="GK6" s="355"/>
      <c r="GL6" s="355"/>
      <c r="GM6" s="355"/>
      <c r="GN6" s="355"/>
      <c r="GO6" s="355"/>
      <c r="GP6" s="355"/>
      <c r="GQ6" s="59"/>
    </row>
    <row r="7" spans="1:199" ht="30" customHeight="1" x14ac:dyDescent="0.2">
      <c r="A7" s="357" t="s">
        <v>83</v>
      </c>
      <c r="B7" s="358"/>
      <c r="C7" s="358"/>
      <c r="D7" s="359"/>
      <c r="E7" s="360"/>
      <c r="F7" s="361"/>
      <c r="G7" s="361"/>
      <c r="H7" s="361"/>
      <c r="I7" s="362"/>
      <c r="K7" s="357" t="s">
        <v>83</v>
      </c>
      <c r="L7" s="358"/>
      <c r="M7" s="358"/>
      <c r="N7" s="359"/>
      <c r="O7" s="360"/>
      <c r="P7" s="361"/>
      <c r="Q7" s="361"/>
      <c r="R7" s="361"/>
      <c r="S7" s="362"/>
      <c r="U7" s="357" t="s">
        <v>83</v>
      </c>
      <c r="V7" s="358"/>
      <c r="W7" s="358"/>
      <c r="X7" s="359"/>
      <c r="Y7" s="360"/>
      <c r="Z7" s="361"/>
      <c r="AA7" s="361"/>
      <c r="AB7" s="361"/>
      <c r="AC7" s="362"/>
      <c r="AE7" s="357" t="s">
        <v>83</v>
      </c>
      <c r="AF7" s="358"/>
      <c r="AG7" s="358"/>
      <c r="AH7" s="359"/>
      <c r="AI7" s="360"/>
      <c r="AJ7" s="361"/>
      <c r="AK7" s="361"/>
      <c r="AL7" s="361"/>
      <c r="AM7" s="362"/>
      <c r="AO7" s="357" t="s">
        <v>83</v>
      </c>
      <c r="AP7" s="358"/>
      <c r="AQ7" s="358"/>
      <c r="AR7" s="359"/>
      <c r="AS7" s="360"/>
      <c r="AT7" s="361"/>
      <c r="AU7" s="361"/>
      <c r="AV7" s="361"/>
      <c r="AW7" s="362"/>
      <c r="AY7" s="357" t="s">
        <v>83</v>
      </c>
      <c r="AZ7" s="358"/>
      <c r="BA7" s="358"/>
      <c r="BB7" s="359"/>
      <c r="BC7" s="360"/>
      <c r="BD7" s="361"/>
      <c r="BE7" s="361"/>
      <c r="BF7" s="361"/>
      <c r="BG7" s="362"/>
      <c r="BI7" s="357" t="s">
        <v>83</v>
      </c>
      <c r="BJ7" s="358"/>
      <c r="BK7" s="358"/>
      <c r="BL7" s="359"/>
      <c r="BM7" s="360"/>
      <c r="BN7" s="361"/>
      <c r="BO7" s="361"/>
      <c r="BP7" s="361"/>
      <c r="BQ7" s="362"/>
      <c r="BS7" s="357" t="s">
        <v>83</v>
      </c>
      <c r="BT7" s="358"/>
      <c r="BU7" s="358"/>
      <c r="BV7" s="359"/>
      <c r="BW7" s="360"/>
      <c r="BX7" s="361"/>
      <c r="BY7" s="361"/>
      <c r="BZ7" s="361"/>
      <c r="CA7" s="362"/>
      <c r="CC7" s="357" t="s">
        <v>83</v>
      </c>
      <c r="CD7" s="358"/>
      <c r="CE7" s="358"/>
      <c r="CF7" s="359"/>
      <c r="CG7" s="360"/>
      <c r="CH7" s="361"/>
      <c r="CI7" s="361"/>
      <c r="CJ7" s="361"/>
      <c r="CK7" s="362"/>
      <c r="CM7" s="357" t="s">
        <v>83</v>
      </c>
      <c r="CN7" s="358"/>
      <c r="CO7" s="358"/>
      <c r="CP7" s="359"/>
      <c r="CQ7" s="360"/>
      <c r="CR7" s="361"/>
      <c r="CS7" s="361"/>
      <c r="CT7" s="361"/>
      <c r="CU7" s="362"/>
      <c r="CW7" s="357" t="s">
        <v>83</v>
      </c>
      <c r="CX7" s="358"/>
      <c r="CY7" s="358"/>
      <c r="CZ7" s="359"/>
      <c r="DA7" s="360"/>
      <c r="DB7" s="361"/>
      <c r="DC7" s="361"/>
      <c r="DD7" s="361"/>
      <c r="DE7" s="362"/>
      <c r="DG7" s="357" t="s">
        <v>83</v>
      </c>
      <c r="DH7" s="358"/>
      <c r="DI7" s="358"/>
      <c r="DJ7" s="359"/>
      <c r="DK7" s="360"/>
      <c r="DL7" s="361"/>
      <c r="DM7" s="361"/>
      <c r="DN7" s="361"/>
      <c r="DO7" s="362"/>
      <c r="DQ7" s="357" t="s">
        <v>83</v>
      </c>
      <c r="DR7" s="358"/>
      <c r="DS7" s="358"/>
      <c r="DT7" s="359"/>
      <c r="DU7" s="360"/>
      <c r="DV7" s="361"/>
      <c r="DW7" s="361"/>
      <c r="DX7" s="361"/>
      <c r="DY7" s="362"/>
      <c r="EA7" s="357" t="s">
        <v>83</v>
      </c>
      <c r="EB7" s="358"/>
      <c r="EC7" s="358"/>
      <c r="ED7" s="359"/>
      <c r="EE7" s="360"/>
      <c r="EF7" s="361"/>
      <c r="EG7" s="361"/>
      <c r="EH7" s="361"/>
      <c r="EI7" s="362"/>
      <c r="EK7" s="357" t="s">
        <v>83</v>
      </c>
      <c r="EL7" s="358"/>
      <c r="EM7" s="358"/>
      <c r="EN7" s="359"/>
      <c r="EO7" s="360"/>
      <c r="EP7" s="361"/>
      <c r="EQ7" s="361"/>
      <c r="ER7" s="361"/>
      <c r="ES7" s="362"/>
      <c r="EU7" s="357" t="s">
        <v>83</v>
      </c>
      <c r="EV7" s="358"/>
      <c r="EW7" s="358"/>
      <c r="EX7" s="359"/>
      <c r="EY7" s="360"/>
      <c r="EZ7" s="361"/>
      <c r="FA7" s="361"/>
      <c r="FB7" s="361"/>
      <c r="FC7" s="362"/>
      <c r="FE7" s="357" t="s">
        <v>83</v>
      </c>
      <c r="FF7" s="358"/>
      <c r="FG7" s="358"/>
      <c r="FH7" s="359"/>
      <c r="FI7" s="360"/>
      <c r="FJ7" s="361"/>
      <c r="FK7" s="361"/>
      <c r="FL7" s="361"/>
      <c r="FM7" s="362"/>
      <c r="FO7" s="357" t="s">
        <v>83</v>
      </c>
      <c r="FP7" s="358"/>
      <c r="FQ7" s="358"/>
      <c r="FR7" s="359"/>
      <c r="FS7" s="360"/>
      <c r="FT7" s="361"/>
      <c r="FU7" s="361"/>
      <c r="FV7" s="361"/>
      <c r="FW7" s="362"/>
      <c r="FY7" s="357" t="s">
        <v>83</v>
      </c>
      <c r="FZ7" s="358"/>
      <c r="GA7" s="358"/>
      <c r="GB7" s="359"/>
      <c r="GC7" s="360"/>
      <c r="GD7" s="361"/>
      <c r="GE7" s="361"/>
      <c r="GF7" s="361"/>
      <c r="GG7" s="362"/>
      <c r="GI7" s="357" t="s">
        <v>83</v>
      </c>
      <c r="GJ7" s="358"/>
      <c r="GK7" s="358"/>
      <c r="GL7" s="359"/>
      <c r="GM7" s="360"/>
      <c r="GN7" s="361"/>
      <c r="GO7" s="361"/>
      <c r="GP7" s="361"/>
      <c r="GQ7" s="362"/>
    </row>
    <row r="8" spans="1:199" ht="26.25" customHeight="1" thickBot="1" x14ac:dyDescent="0.25">
      <c r="A8" s="374" t="s">
        <v>84</v>
      </c>
      <c r="B8" s="375"/>
      <c r="C8" s="376"/>
      <c r="D8" s="34"/>
      <c r="E8" s="377" t="str">
        <f>IF(E7&lt;&gt;"","У прилогу се дају услови Завода за заштиту природе.","")</f>
        <v/>
      </c>
      <c r="F8" s="377"/>
      <c r="G8" s="377"/>
      <c r="H8" s="377"/>
      <c r="I8" s="378"/>
      <c r="K8" s="374" t="s">
        <v>84</v>
      </c>
      <c r="L8" s="375"/>
      <c r="M8" s="376"/>
      <c r="N8" s="34"/>
      <c r="O8" s="377" t="str">
        <f>IF(O7&lt;&gt;"","У прилогу се дају услови Завода за заштиту природе.","")</f>
        <v/>
      </c>
      <c r="P8" s="377"/>
      <c r="Q8" s="377"/>
      <c r="R8" s="377"/>
      <c r="S8" s="378"/>
      <c r="U8" s="374" t="s">
        <v>84</v>
      </c>
      <c r="V8" s="375"/>
      <c r="W8" s="376"/>
      <c r="X8" s="34"/>
      <c r="Y8" s="377" t="str">
        <f>IF(Y7&lt;&gt;"","У прилогу се дају услови Завода за заштиту природе.","")</f>
        <v/>
      </c>
      <c r="Z8" s="377"/>
      <c r="AA8" s="377"/>
      <c r="AB8" s="377"/>
      <c r="AC8" s="378"/>
      <c r="AE8" s="374" t="s">
        <v>84</v>
      </c>
      <c r="AF8" s="375"/>
      <c r="AG8" s="376"/>
      <c r="AH8" s="34"/>
      <c r="AI8" s="377" t="str">
        <f>IF(AI7&lt;&gt;"","У прилогу се дају услови Завода за заштиту природе.","")</f>
        <v/>
      </c>
      <c r="AJ8" s="377"/>
      <c r="AK8" s="377"/>
      <c r="AL8" s="377"/>
      <c r="AM8" s="378"/>
      <c r="AO8" s="374" t="s">
        <v>84</v>
      </c>
      <c r="AP8" s="375"/>
      <c r="AQ8" s="376"/>
      <c r="AR8" s="34"/>
      <c r="AS8" s="377" t="str">
        <f>IF(AS7&lt;&gt;"","У прилогу се дају услови Завода за заштиту природе.","")</f>
        <v/>
      </c>
      <c r="AT8" s="377"/>
      <c r="AU8" s="377"/>
      <c r="AV8" s="377"/>
      <c r="AW8" s="378"/>
      <c r="AY8" s="374" t="s">
        <v>84</v>
      </c>
      <c r="AZ8" s="375"/>
      <c r="BA8" s="376"/>
      <c r="BB8" s="34"/>
      <c r="BC8" s="377" t="str">
        <f>IF(BC7&lt;&gt;"","У прилогу се дају услови Завода за заштиту природе.","")</f>
        <v/>
      </c>
      <c r="BD8" s="377"/>
      <c r="BE8" s="377"/>
      <c r="BF8" s="377"/>
      <c r="BG8" s="378"/>
      <c r="BI8" s="374" t="s">
        <v>84</v>
      </c>
      <c r="BJ8" s="375"/>
      <c r="BK8" s="376"/>
      <c r="BL8" s="34"/>
      <c r="BM8" s="377" t="str">
        <f>IF(BM7&lt;&gt;"","У прилогу се дају услови Завода за заштиту природе.","")</f>
        <v/>
      </c>
      <c r="BN8" s="377"/>
      <c r="BO8" s="377"/>
      <c r="BP8" s="377"/>
      <c r="BQ8" s="378"/>
      <c r="BS8" s="374" t="s">
        <v>84</v>
      </c>
      <c r="BT8" s="375"/>
      <c r="BU8" s="376"/>
      <c r="BV8" s="34"/>
      <c r="BW8" s="377" t="str">
        <f>IF(BW7&lt;&gt;"","У прилогу се дају услови Завода за заштиту природе.","")</f>
        <v/>
      </c>
      <c r="BX8" s="377"/>
      <c r="BY8" s="377"/>
      <c r="BZ8" s="377"/>
      <c r="CA8" s="378"/>
      <c r="CC8" s="374" t="s">
        <v>84</v>
      </c>
      <c r="CD8" s="375"/>
      <c r="CE8" s="376"/>
      <c r="CF8" s="34"/>
      <c r="CG8" s="377" t="str">
        <f>IF(CG7&lt;&gt;"","У прилогу се дају услови Завода за заштиту природе.","")</f>
        <v/>
      </c>
      <c r="CH8" s="377"/>
      <c r="CI8" s="377"/>
      <c r="CJ8" s="377"/>
      <c r="CK8" s="378"/>
      <c r="CM8" s="374" t="s">
        <v>84</v>
      </c>
      <c r="CN8" s="375"/>
      <c r="CO8" s="376"/>
      <c r="CP8" s="34"/>
      <c r="CQ8" s="377" t="str">
        <f>IF(CQ7&lt;&gt;"","У прилогу се дају услови Завода за заштиту природе.","")</f>
        <v/>
      </c>
      <c r="CR8" s="377"/>
      <c r="CS8" s="377"/>
      <c r="CT8" s="377"/>
      <c r="CU8" s="378"/>
      <c r="CW8" s="374" t="s">
        <v>84</v>
      </c>
      <c r="CX8" s="375"/>
      <c r="CY8" s="376"/>
      <c r="CZ8" s="34"/>
      <c r="DA8" s="377" t="str">
        <f>IF(DA7&lt;&gt;"","У прилогу се дају услови Завода за заштиту природе.","")</f>
        <v/>
      </c>
      <c r="DB8" s="377"/>
      <c r="DC8" s="377"/>
      <c r="DD8" s="377"/>
      <c r="DE8" s="378"/>
      <c r="DG8" s="374" t="s">
        <v>84</v>
      </c>
      <c r="DH8" s="375"/>
      <c r="DI8" s="376"/>
      <c r="DJ8" s="34"/>
      <c r="DK8" s="377" t="str">
        <f>IF(DK7&lt;&gt;"","У прилогу се дају услови Завода за заштиту природе.","")</f>
        <v/>
      </c>
      <c r="DL8" s="377"/>
      <c r="DM8" s="377"/>
      <c r="DN8" s="377"/>
      <c r="DO8" s="378"/>
      <c r="DQ8" s="374" t="s">
        <v>84</v>
      </c>
      <c r="DR8" s="375"/>
      <c r="DS8" s="376"/>
      <c r="DT8" s="34"/>
      <c r="DU8" s="377" t="str">
        <f>IF(DU7&lt;&gt;"","У прилогу се дају услови Завода за заштиту природе.","")</f>
        <v/>
      </c>
      <c r="DV8" s="377"/>
      <c r="DW8" s="377"/>
      <c r="DX8" s="377"/>
      <c r="DY8" s="378"/>
      <c r="EA8" s="374" t="s">
        <v>84</v>
      </c>
      <c r="EB8" s="375"/>
      <c r="EC8" s="376"/>
      <c r="ED8" s="34"/>
      <c r="EE8" s="377" t="str">
        <f>IF(EE7&lt;&gt;"","У прилогу се дају услови Завода за заштиту природе.","")</f>
        <v/>
      </c>
      <c r="EF8" s="377"/>
      <c r="EG8" s="377"/>
      <c r="EH8" s="377"/>
      <c r="EI8" s="378"/>
      <c r="EK8" s="374" t="s">
        <v>84</v>
      </c>
      <c r="EL8" s="375"/>
      <c r="EM8" s="376"/>
      <c r="EN8" s="34"/>
      <c r="EO8" s="377" t="str">
        <f>IF(EO7&lt;&gt;"","У прилогу се дају услови Завода за заштиту природе.","")</f>
        <v/>
      </c>
      <c r="EP8" s="377"/>
      <c r="EQ8" s="377"/>
      <c r="ER8" s="377"/>
      <c r="ES8" s="378"/>
      <c r="EU8" s="374" t="s">
        <v>84</v>
      </c>
      <c r="EV8" s="375"/>
      <c r="EW8" s="376"/>
      <c r="EX8" s="34"/>
      <c r="EY8" s="377" t="str">
        <f>IF(EY7&lt;&gt;"","У прилогу се дају услови Завода за заштиту природе.","")</f>
        <v/>
      </c>
      <c r="EZ8" s="377"/>
      <c r="FA8" s="377"/>
      <c r="FB8" s="377"/>
      <c r="FC8" s="378"/>
      <c r="FE8" s="374" t="s">
        <v>84</v>
      </c>
      <c r="FF8" s="375"/>
      <c r="FG8" s="376"/>
      <c r="FH8" s="34"/>
      <c r="FI8" s="377" t="str">
        <f>IF(FI7&lt;&gt;"","У прилогу се дају услови Завода за заштиту природе.","")</f>
        <v/>
      </c>
      <c r="FJ8" s="377"/>
      <c r="FK8" s="377"/>
      <c r="FL8" s="377"/>
      <c r="FM8" s="378"/>
      <c r="FO8" s="374" t="s">
        <v>84</v>
      </c>
      <c r="FP8" s="375"/>
      <c r="FQ8" s="376"/>
      <c r="FR8" s="34"/>
      <c r="FS8" s="377" t="str">
        <f>IF(FS7&lt;&gt;"","У прилогу се дају услови Завода за заштиту природе.","")</f>
        <v/>
      </c>
      <c r="FT8" s="377"/>
      <c r="FU8" s="377"/>
      <c r="FV8" s="377"/>
      <c r="FW8" s="378"/>
      <c r="FY8" s="374" t="s">
        <v>84</v>
      </c>
      <c r="FZ8" s="375"/>
      <c r="GA8" s="376"/>
      <c r="GB8" s="34"/>
      <c r="GC8" s="377" t="str">
        <f>IF(GC7&lt;&gt;"","У прилогу се дају услови Завода за заштиту природе.","")</f>
        <v/>
      </c>
      <c r="GD8" s="377"/>
      <c r="GE8" s="377"/>
      <c r="GF8" s="377"/>
      <c r="GG8" s="378"/>
      <c r="GI8" s="374" t="s">
        <v>84</v>
      </c>
      <c r="GJ8" s="375"/>
      <c r="GK8" s="376"/>
      <c r="GL8" s="34"/>
      <c r="GM8" s="377" t="str">
        <f>IF(GM7&lt;&gt;"","У прилогу се дају услови Завода за заштиту природе.","")</f>
        <v/>
      </c>
      <c r="GN8" s="377"/>
      <c r="GO8" s="377"/>
      <c r="GP8" s="377"/>
      <c r="GQ8" s="378"/>
    </row>
    <row r="9" spans="1:199" ht="30" customHeight="1" thickBot="1" x14ac:dyDescent="0.25">
      <c r="A9" s="356" t="s">
        <v>85</v>
      </c>
      <c r="B9" s="356"/>
      <c r="C9" s="356"/>
      <c r="D9" s="356"/>
      <c r="E9" s="356"/>
      <c r="F9" s="356"/>
      <c r="G9" s="356"/>
      <c r="H9" s="356"/>
      <c r="I9" s="356"/>
      <c r="K9" s="356" t="s">
        <v>85</v>
      </c>
      <c r="L9" s="356"/>
      <c r="M9" s="356"/>
      <c r="N9" s="356"/>
      <c r="O9" s="356"/>
      <c r="P9" s="356"/>
      <c r="Q9" s="356"/>
      <c r="R9" s="356"/>
      <c r="S9" s="356"/>
      <c r="U9" s="356" t="s">
        <v>85</v>
      </c>
      <c r="V9" s="356"/>
      <c r="W9" s="356"/>
      <c r="X9" s="356"/>
      <c r="Y9" s="356"/>
      <c r="Z9" s="356"/>
      <c r="AA9" s="356"/>
      <c r="AB9" s="356"/>
      <c r="AC9" s="356"/>
      <c r="AE9" s="356" t="s">
        <v>85</v>
      </c>
      <c r="AF9" s="356"/>
      <c r="AG9" s="356"/>
      <c r="AH9" s="356"/>
      <c r="AI9" s="356"/>
      <c r="AJ9" s="356"/>
      <c r="AK9" s="356"/>
      <c r="AL9" s="356"/>
      <c r="AM9" s="356"/>
      <c r="AO9" s="356" t="s">
        <v>85</v>
      </c>
      <c r="AP9" s="356"/>
      <c r="AQ9" s="356"/>
      <c r="AR9" s="356"/>
      <c r="AS9" s="356"/>
      <c r="AT9" s="356"/>
      <c r="AU9" s="356"/>
      <c r="AV9" s="356"/>
      <c r="AW9" s="356"/>
      <c r="AY9" s="356" t="s">
        <v>85</v>
      </c>
      <c r="AZ9" s="356"/>
      <c r="BA9" s="356"/>
      <c r="BB9" s="356"/>
      <c r="BC9" s="356"/>
      <c r="BD9" s="356"/>
      <c r="BE9" s="356"/>
      <c r="BF9" s="356"/>
      <c r="BG9" s="356"/>
      <c r="BI9" s="356" t="s">
        <v>85</v>
      </c>
      <c r="BJ9" s="356"/>
      <c r="BK9" s="356"/>
      <c r="BL9" s="356"/>
      <c r="BM9" s="356"/>
      <c r="BN9" s="356"/>
      <c r="BO9" s="356"/>
      <c r="BP9" s="356"/>
      <c r="BQ9" s="356"/>
      <c r="BS9" s="356" t="s">
        <v>85</v>
      </c>
      <c r="BT9" s="356"/>
      <c r="BU9" s="356"/>
      <c r="BV9" s="356"/>
      <c r="BW9" s="356"/>
      <c r="BX9" s="356"/>
      <c r="BY9" s="356"/>
      <c r="BZ9" s="356"/>
      <c r="CA9" s="356"/>
      <c r="CC9" s="356" t="s">
        <v>85</v>
      </c>
      <c r="CD9" s="356"/>
      <c r="CE9" s="356"/>
      <c r="CF9" s="356"/>
      <c r="CG9" s="356"/>
      <c r="CH9" s="356"/>
      <c r="CI9" s="356"/>
      <c r="CJ9" s="356"/>
      <c r="CK9" s="356"/>
      <c r="CM9" s="356" t="s">
        <v>85</v>
      </c>
      <c r="CN9" s="356"/>
      <c r="CO9" s="356"/>
      <c r="CP9" s="356"/>
      <c r="CQ9" s="356"/>
      <c r="CR9" s="356"/>
      <c r="CS9" s="356"/>
      <c r="CT9" s="356"/>
      <c r="CU9" s="356"/>
      <c r="CW9" s="356" t="s">
        <v>85</v>
      </c>
      <c r="CX9" s="356"/>
      <c r="CY9" s="356"/>
      <c r="CZ9" s="356"/>
      <c r="DA9" s="356"/>
      <c r="DB9" s="356"/>
      <c r="DC9" s="356"/>
      <c r="DD9" s="356"/>
      <c r="DE9" s="356"/>
      <c r="DG9" s="356" t="s">
        <v>85</v>
      </c>
      <c r="DH9" s="356"/>
      <c r="DI9" s="356"/>
      <c r="DJ9" s="356"/>
      <c r="DK9" s="356"/>
      <c r="DL9" s="356"/>
      <c r="DM9" s="356"/>
      <c r="DN9" s="356"/>
      <c r="DO9" s="356"/>
      <c r="DQ9" s="356" t="s">
        <v>85</v>
      </c>
      <c r="DR9" s="356"/>
      <c r="DS9" s="356"/>
      <c r="DT9" s="356"/>
      <c r="DU9" s="356"/>
      <c r="DV9" s="356"/>
      <c r="DW9" s="356"/>
      <c r="DX9" s="356"/>
      <c r="DY9" s="356"/>
      <c r="EA9" s="356" t="s">
        <v>85</v>
      </c>
      <c r="EB9" s="356"/>
      <c r="EC9" s="356"/>
      <c r="ED9" s="356"/>
      <c r="EE9" s="356"/>
      <c r="EF9" s="356"/>
      <c r="EG9" s="356"/>
      <c r="EH9" s="356"/>
      <c r="EI9" s="356"/>
      <c r="EK9" s="356" t="s">
        <v>85</v>
      </c>
      <c r="EL9" s="356"/>
      <c r="EM9" s="356"/>
      <c r="EN9" s="356"/>
      <c r="EO9" s="356"/>
      <c r="EP9" s="356"/>
      <c r="EQ9" s="356"/>
      <c r="ER9" s="356"/>
      <c r="ES9" s="356"/>
      <c r="EU9" s="356" t="s">
        <v>85</v>
      </c>
      <c r="EV9" s="356"/>
      <c r="EW9" s="356"/>
      <c r="EX9" s="356"/>
      <c r="EY9" s="356"/>
      <c r="EZ9" s="356"/>
      <c r="FA9" s="356"/>
      <c r="FB9" s="356"/>
      <c r="FC9" s="356"/>
      <c r="FE9" s="356" t="s">
        <v>85</v>
      </c>
      <c r="FF9" s="356"/>
      <c r="FG9" s="356"/>
      <c r="FH9" s="356"/>
      <c r="FI9" s="356"/>
      <c r="FJ9" s="356"/>
      <c r="FK9" s="356"/>
      <c r="FL9" s="356"/>
      <c r="FM9" s="356"/>
      <c r="FO9" s="356" t="s">
        <v>85</v>
      </c>
      <c r="FP9" s="356"/>
      <c r="FQ9" s="356"/>
      <c r="FR9" s="356"/>
      <c r="FS9" s="356"/>
      <c r="FT9" s="356"/>
      <c r="FU9" s="356"/>
      <c r="FV9" s="356"/>
      <c r="FW9" s="356"/>
      <c r="FY9" s="356" t="s">
        <v>85</v>
      </c>
      <c r="FZ9" s="356"/>
      <c r="GA9" s="356"/>
      <c r="GB9" s="356"/>
      <c r="GC9" s="356"/>
      <c r="GD9" s="356"/>
      <c r="GE9" s="356"/>
      <c r="GF9" s="356"/>
      <c r="GG9" s="356"/>
      <c r="GI9" s="356" t="s">
        <v>85</v>
      </c>
      <c r="GJ9" s="356"/>
      <c r="GK9" s="356"/>
      <c r="GL9" s="356"/>
      <c r="GM9" s="356"/>
      <c r="GN9" s="356"/>
      <c r="GO9" s="356"/>
      <c r="GP9" s="356"/>
      <c r="GQ9" s="356"/>
    </row>
    <row r="10" spans="1:199" ht="18" customHeight="1" x14ac:dyDescent="0.2">
      <c r="A10" s="370" t="s">
        <v>86</v>
      </c>
      <c r="B10" s="371"/>
      <c r="C10" s="371"/>
      <c r="D10" s="371"/>
      <c r="E10" s="371"/>
      <c r="F10" s="371"/>
      <c r="G10" s="371"/>
      <c r="H10" s="371"/>
      <c r="I10" s="372"/>
      <c r="K10" s="370" t="s">
        <v>86</v>
      </c>
      <c r="L10" s="371"/>
      <c r="M10" s="371"/>
      <c r="N10" s="371"/>
      <c r="O10" s="371"/>
      <c r="P10" s="371"/>
      <c r="Q10" s="371"/>
      <c r="R10" s="371"/>
      <c r="S10" s="372"/>
      <c r="U10" s="370" t="s">
        <v>86</v>
      </c>
      <c r="V10" s="371"/>
      <c r="W10" s="371"/>
      <c r="X10" s="371"/>
      <c r="Y10" s="371"/>
      <c r="Z10" s="371"/>
      <c r="AA10" s="371"/>
      <c r="AB10" s="371"/>
      <c r="AC10" s="372"/>
      <c r="AE10" s="370" t="s">
        <v>86</v>
      </c>
      <c r="AF10" s="371"/>
      <c r="AG10" s="371"/>
      <c r="AH10" s="371"/>
      <c r="AI10" s="371"/>
      <c r="AJ10" s="371"/>
      <c r="AK10" s="371"/>
      <c r="AL10" s="371"/>
      <c r="AM10" s="372"/>
      <c r="AO10" s="370" t="s">
        <v>86</v>
      </c>
      <c r="AP10" s="371"/>
      <c r="AQ10" s="371"/>
      <c r="AR10" s="371"/>
      <c r="AS10" s="371"/>
      <c r="AT10" s="371"/>
      <c r="AU10" s="371"/>
      <c r="AV10" s="371"/>
      <c r="AW10" s="372"/>
      <c r="AY10" s="370" t="s">
        <v>86</v>
      </c>
      <c r="AZ10" s="371"/>
      <c r="BA10" s="371"/>
      <c r="BB10" s="371"/>
      <c r="BC10" s="371"/>
      <c r="BD10" s="371"/>
      <c r="BE10" s="371"/>
      <c r="BF10" s="371"/>
      <c r="BG10" s="372"/>
      <c r="BI10" s="370" t="s">
        <v>86</v>
      </c>
      <c r="BJ10" s="371"/>
      <c r="BK10" s="371"/>
      <c r="BL10" s="371"/>
      <c r="BM10" s="371"/>
      <c r="BN10" s="371"/>
      <c r="BO10" s="371"/>
      <c r="BP10" s="371"/>
      <c r="BQ10" s="372"/>
      <c r="BS10" s="370" t="s">
        <v>86</v>
      </c>
      <c r="BT10" s="371"/>
      <c r="BU10" s="371"/>
      <c r="BV10" s="371"/>
      <c r="BW10" s="371"/>
      <c r="BX10" s="371"/>
      <c r="BY10" s="371"/>
      <c r="BZ10" s="371"/>
      <c r="CA10" s="372"/>
      <c r="CC10" s="370" t="s">
        <v>86</v>
      </c>
      <c r="CD10" s="371"/>
      <c r="CE10" s="371"/>
      <c r="CF10" s="371"/>
      <c r="CG10" s="371"/>
      <c r="CH10" s="371"/>
      <c r="CI10" s="371"/>
      <c r="CJ10" s="371"/>
      <c r="CK10" s="372"/>
      <c r="CM10" s="370" t="s">
        <v>86</v>
      </c>
      <c r="CN10" s="371"/>
      <c r="CO10" s="371"/>
      <c r="CP10" s="371"/>
      <c r="CQ10" s="371"/>
      <c r="CR10" s="371"/>
      <c r="CS10" s="371"/>
      <c r="CT10" s="371"/>
      <c r="CU10" s="372"/>
      <c r="CW10" s="370" t="s">
        <v>86</v>
      </c>
      <c r="CX10" s="371"/>
      <c r="CY10" s="371"/>
      <c r="CZ10" s="371"/>
      <c r="DA10" s="371"/>
      <c r="DB10" s="371"/>
      <c r="DC10" s="371"/>
      <c r="DD10" s="371"/>
      <c r="DE10" s="372"/>
      <c r="DG10" s="370" t="s">
        <v>86</v>
      </c>
      <c r="DH10" s="371"/>
      <c r="DI10" s="371"/>
      <c r="DJ10" s="371"/>
      <c r="DK10" s="371"/>
      <c r="DL10" s="371"/>
      <c r="DM10" s="371"/>
      <c r="DN10" s="371"/>
      <c r="DO10" s="372"/>
      <c r="DQ10" s="370" t="s">
        <v>86</v>
      </c>
      <c r="DR10" s="371"/>
      <c r="DS10" s="371"/>
      <c r="DT10" s="371"/>
      <c r="DU10" s="371"/>
      <c r="DV10" s="371"/>
      <c r="DW10" s="371"/>
      <c r="DX10" s="371"/>
      <c r="DY10" s="372"/>
      <c r="EA10" s="370" t="s">
        <v>86</v>
      </c>
      <c r="EB10" s="371"/>
      <c r="EC10" s="371"/>
      <c r="ED10" s="371"/>
      <c r="EE10" s="371"/>
      <c r="EF10" s="371"/>
      <c r="EG10" s="371"/>
      <c r="EH10" s="371"/>
      <c r="EI10" s="372"/>
      <c r="EK10" s="370" t="s">
        <v>86</v>
      </c>
      <c r="EL10" s="371"/>
      <c r="EM10" s="371"/>
      <c r="EN10" s="371"/>
      <c r="EO10" s="371"/>
      <c r="EP10" s="371"/>
      <c r="EQ10" s="371"/>
      <c r="ER10" s="371"/>
      <c r="ES10" s="372"/>
      <c r="EU10" s="370" t="s">
        <v>86</v>
      </c>
      <c r="EV10" s="371"/>
      <c r="EW10" s="371"/>
      <c r="EX10" s="371"/>
      <c r="EY10" s="371"/>
      <c r="EZ10" s="371"/>
      <c r="FA10" s="371"/>
      <c r="FB10" s="371"/>
      <c r="FC10" s="372"/>
      <c r="FE10" s="370" t="s">
        <v>86</v>
      </c>
      <c r="FF10" s="371"/>
      <c r="FG10" s="371"/>
      <c r="FH10" s="371"/>
      <c r="FI10" s="371"/>
      <c r="FJ10" s="371"/>
      <c r="FK10" s="371"/>
      <c r="FL10" s="371"/>
      <c r="FM10" s="372"/>
      <c r="FO10" s="370" t="s">
        <v>86</v>
      </c>
      <c r="FP10" s="371"/>
      <c r="FQ10" s="371"/>
      <c r="FR10" s="371"/>
      <c r="FS10" s="371"/>
      <c r="FT10" s="371"/>
      <c r="FU10" s="371"/>
      <c r="FV10" s="371"/>
      <c r="FW10" s="372"/>
      <c r="FY10" s="370" t="s">
        <v>86</v>
      </c>
      <c r="FZ10" s="371"/>
      <c r="GA10" s="371"/>
      <c r="GB10" s="371"/>
      <c r="GC10" s="371"/>
      <c r="GD10" s="371"/>
      <c r="GE10" s="371"/>
      <c r="GF10" s="371"/>
      <c r="GG10" s="372"/>
      <c r="GI10" s="370" t="s">
        <v>86</v>
      </c>
      <c r="GJ10" s="371"/>
      <c r="GK10" s="371"/>
      <c r="GL10" s="371"/>
      <c r="GM10" s="371"/>
      <c r="GN10" s="371"/>
      <c r="GO10" s="371"/>
      <c r="GP10" s="371"/>
      <c r="GQ10" s="372"/>
    </row>
    <row r="11" spans="1:199" ht="96" customHeight="1" thickBot="1" x14ac:dyDescent="0.25">
      <c r="A11" s="379"/>
      <c r="B11" s="380"/>
      <c r="C11" s="380"/>
      <c r="D11" s="380"/>
      <c r="E11" s="380"/>
      <c r="F11" s="380"/>
      <c r="G11" s="380"/>
      <c r="H11" s="380"/>
      <c r="I11" s="381"/>
      <c r="K11" s="379"/>
      <c r="L11" s="380"/>
      <c r="M11" s="380"/>
      <c r="N11" s="380"/>
      <c r="O11" s="380"/>
      <c r="P11" s="380"/>
      <c r="Q11" s="380"/>
      <c r="R11" s="380"/>
      <c r="S11" s="381"/>
      <c r="U11" s="379"/>
      <c r="V11" s="380"/>
      <c r="W11" s="380"/>
      <c r="X11" s="380"/>
      <c r="Y11" s="380"/>
      <c r="Z11" s="380"/>
      <c r="AA11" s="380"/>
      <c r="AB11" s="380"/>
      <c r="AC11" s="381"/>
      <c r="AE11" s="379"/>
      <c r="AF11" s="380"/>
      <c r="AG11" s="380"/>
      <c r="AH11" s="380"/>
      <c r="AI11" s="380"/>
      <c r="AJ11" s="380"/>
      <c r="AK11" s="380"/>
      <c r="AL11" s="380"/>
      <c r="AM11" s="381"/>
      <c r="AO11" s="379"/>
      <c r="AP11" s="380"/>
      <c r="AQ11" s="380"/>
      <c r="AR11" s="380"/>
      <c r="AS11" s="380"/>
      <c r="AT11" s="380"/>
      <c r="AU11" s="380"/>
      <c r="AV11" s="380"/>
      <c r="AW11" s="381"/>
      <c r="AY11" s="379"/>
      <c r="AZ11" s="380"/>
      <c r="BA11" s="380"/>
      <c r="BB11" s="380"/>
      <c r="BC11" s="380"/>
      <c r="BD11" s="380"/>
      <c r="BE11" s="380"/>
      <c r="BF11" s="380"/>
      <c r="BG11" s="381"/>
      <c r="BI11" s="379"/>
      <c r="BJ11" s="380"/>
      <c r="BK11" s="380"/>
      <c r="BL11" s="380"/>
      <c r="BM11" s="380"/>
      <c r="BN11" s="380"/>
      <c r="BO11" s="380"/>
      <c r="BP11" s="380"/>
      <c r="BQ11" s="381"/>
      <c r="BS11" s="379"/>
      <c r="BT11" s="380"/>
      <c r="BU11" s="380"/>
      <c r="BV11" s="380"/>
      <c r="BW11" s="380"/>
      <c r="BX11" s="380"/>
      <c r="BY11" s="380"/>
      <c r="BZ11" s="380"/>
      <c r="CA11" s="381"/>
      <c r="CC11" s="379"/>
      <c r="CD11" s="380"/>
      <c r="CE11" s="380"/>
      <c r="CF11" s="380"/>
      <c r="CG11" s="380"/>
      <c r="CH11" s="380"/>
      <c r="CI11" s="380"/>
      <c r="CJ11" s="380"/>
      <c r="CK11" s="381"/>
      <c r="CM11" s="379"/>
      <c r="CN11" s="380"/>
      <c r="CO11" s="380"/>
      <c r="CP11" s="380"/>
      <c r="CQ11" s="380"/>
      <c r="CR11" s="380"/>
      <c r="CS11" s="380"/>
      <c r="CT11" s="380"/>
      <c r="CU11" s="381"/>
      <c r="CW11" s="379"/>
      <c r="CX11" s="380"/>
      <c r="CY11" s="380"/>
      <c r="CZ11" s="380"/>
      <c r="DA11" s="380"/>
      <c r="DB11" s="380"/>
      <c r="DC11" s="380"/>
      <c r="DD11" s="380"/>
      <c r="DE11" s="381"/>
      <c r="DG11" s="379"/>
      <c r="DH11" s="380"/>
      <c r="DI11" s="380"/>
      <c r="DJ11" s="380"/>
      <c r="DK11" s="380"/>
      <c r="DL11" s="380"/>
      <c r="DM11" s="380"/>
      <c r="DN11" s="380"/>
      <c r="DO11" s="381"/>
      <c r="DQ11" s="379"/>
      <c r="DR11" s="380"/>
      <c r="DS11" s="380"/>
      <c r="DT11" s="380"/>
      <c r="DU11" s="380"/>
      <c r="DV11" s="380"/>
      <c r="DW11" s="380"/>
      <c r="DX11" s="380"/>
      <c r="DY11" s="381"/>
      <c r="EA11" s="379"/>
      <c r="EB11" s="380"/>
      <c r="EC11" s="380"/>
      <c r="ED11" s="380"/>
      <c r="EE11" s="380"/>
      <c r="EF11" s="380"/>
      <c r="EG11" s="380"/>
      <c r="EH11" s="380"/>
      <c r="EI11" s="381"/>
      <c r="EK11" s="379"/>
      <c r="EL11" s="380"/>
      <c r="EM11" s="380"/>
      <c r="EN11" s="380"/>
      <c r="EO11" s="380"/>
      <c r="EP11" s="380"/>
      <c r="EQ11" s="380"/>
      <c r="ER11" s="380"/>
      <c r="ES11" s="381"/>
      <c r="EU11" s="379"/>
      <c r="EV11" s="380"/>
      <c r="EW11" s="380"/>
      <c r="EX11" s="380"/>
      <c r="EY11" s="380"/>
      <c r="EZ11" s="380"/>
      <c r="FA11" s="380"/>
      <c r="FB11" s="380"/>
      <c r="FC11" s="381"/>
      <c r="FE11" s="379"/>
      <c r="FF11" s="380"/>
      <c r="FG11" s="380"/>
      <c r="FH11" s="380"/>
      <c r="FI11" s="380"/>
      <c r="FJ11" s="380"/>
      <c r="FK11" s="380"/>
      <c r="FL11" s="380"/>
      <c r="FM11" s="381"/>
      <c r="FO11" s="379"/>
      <c r="FP11" s="380"/>
      <c r="FQ11" s="380"/>
      <c r="FR11" s="380"/>
      <c r="FS11" s="380"/>
      <c r="FT11" s="380"/>
      <c r="FU11" s="380"/>
      <c r="FV11" s="380"/>
      <c r="FW11" s="381"/>
      <c r="FY11" s="379"/>
      <c r="FZ11" s="380"/>
      <c r="GA11" s="380"/>
      <c r="GB11" s="380"/>
      <c r="GC11" s="380"/>
      <c r="GD11" s="380"/>
      <c r="GE11" s="380"/>
      <c r="GF11" s="380"/>
      <c r="GG11" s="381"/>
      <c r="GI11" s="379"/>
      <c r="GJ11" s="380"/>
      <c r="GK11" s="380"/>
      <c r="GL11" s="380"/>
      <c r="GM11" s="380"/>
      <c r="GN11" s="380"/>
      <c r="GO11" s="380"/>
      <c r="GP11" s="380"/>
      <c r="GQ11" s="381"/>
    </row>
    <row r="12" spans="1:199" ht="18" customHeight="1" thickBot="1" x14ac:dyDescent="0.25">
      <c r="A12" s="176"/>
      <c r="B12" s="176"/>
      <c r="C12" s="176"/>
      <c r="D12" s="176"/>
      <c r="E12" s="176"/>
      <c r="F12" s="176"/>
      <c r="G12" s="176"/>
      <c r="H12" s="176"/>
      <c r="I12" s="176"/>
      <c r="K12" s="176"/>
      <c r="L12" s="176"/>
      <c r="M12" s="176"/>
      <c r="N12" s="176"/>
      <c r="O12" s="176"/>
      <c r="P12" s="176"/>
      <c r="Q12" s="176"/>
      <c r="R12" s="176"/>
      <c r="S12" s="176"/>
      <c r="U12" s="176"/>
      <c r="V12" s="176"/>
      <c r="W12" s="176"/>
      <c r="X12" s="176"/>
      <c r="Y12" s="176"/>
      <c r="Z12" s="176"/>
      <c r="AA12" s="176"/>
      <c r="AB12" s="176"/>
      <c r="AC12" s="176"/>
      <c r="AE12" s="176"/>
      <c r="AF12" s="176"/>
      <c r="AG12" s="176"/>
      <c r="AH12" s="176"/>
      <c r="AI12" s="176"/>
      <c r="AJ12" s="176"/>
      <c r="AK12" s="176"/>
      <c r="AL12" s="176"/>
      <c r="AM12" s="176"/>
      <c r="AO12" s="176"/>
      <c r="AP12" s="176"/>
      <c r="AQ12" s="176"/>
      <c r="AR12" s="176"/>
      <c r="AS12" s="176"/>
      <c r="AT12" s="176"/>
      <c r="AU12" s="176"/>
      <c r="AV12" s="176"/>
      <c r="AW12" s="176"/>
      <c r="AY12" s="176"/>
      <c r="AZ12" s="176"/>
      <c r="BA12" s="176"/>
      <c r="BB12" s="176"/>
      <c r="BC12" s="176"/>
      <c r="BD12" s="176"/>
      <c r="BE12" s="176"/>
      <c r="BF12" s="176"/>
      <c r="BG12" s="176"/>
      <c r="BI12" s="176"/>
      <c r="BJ12" s="176"/>
      <c r="BK12" s="176"/>
      <c r="BL12" s="176"/>
      <c r="BM12" s="176"/>
      <c r="BN12" s="176"/>
      <c r="BO12" s="176"/>
      <c r="BP12" s="176"/>
      <c r="BQ12" s="176"/>
      <c r="BS12" s="176"/>
      <c r="BT12" s="176"/>
      <c r="BU12" s="176"/>
      <c r="BV12" s="176"/>
      <c r="BW12" s="176"/>
      <c r="BX12" s="176"/>
      <c r="BY12" s="176"/>
      <c r="BZ12" s="176"/>
      <c r="CA12" s="176"/>
      <c r="CC12" s="176"/>
      <c r="CD12" s="176"/>
      <c r="CE12" s="176"/>
      <c r="CF12" s="176"/>
      <c r="CG12" s="176"/>
      <c r="CH12" s="176"/>
      <c r="CI12" s="176"/>
      <c r="CJ12" s="176"/>
      <c r="CK12" s="176"/>
      <c r="CM12" s="176"/>
      <c r="CN12" s="176"/>
      <c r="CO12" s="176"/>
      <c r="CP12" s="176"/>
      <c r="CQ12" s="176"/>
      <c r="CR12" s="176"/>
      <c r="CS12" s="176"/>
      <c r="CT12" s="176"/>
      <c r="CU12" s="176"/>
      <c r="CW12" s="176"/>
      <c r="CX12" s="176"/>
      <c r="CY12" s="176"/>
      <c r="CZ12" s="176"/>
      <c r="DA12" s="176"/>
      <c r="DB12" s="176"/>
      <c r="DC12" s="176"/>
      <c r="DD12" s="176"/>
      <c r="DE12" s="176"/>
      <c r="DG12" s="176"/>
      <c r="DH12" s="176"/>
      <c r="DI12" s="176"/>
      <c r="DJ12" s="176"/>
      <c r="DK12" s="176"/>
      <c r="DL12" s="176"/>
      <c r="DM12" s="176"/>
      <c r="DN12" s="176"/>
      <c r="DO12" s="176"/>
      <c r="DQ12" s="176"/>
      <c r="DR12" s="176"/>
      <c r="DS12" s="176"/>
      <c r="DT12" s="176"/>
      <c r="DU12" s="176"/>
      <c r="DV12" s="176"/>
      <c r="DW12" s="176"/>
      <c r="DX12" s="176"/>
      <c r="DY12" s="176"/>
      <c r="EA12" s="176"/>
      <c r="EB12" s="176"/>
      <c r="EC12" s="176"/>
      <c r="ED12" s="176"/>
      <c r="EE12" s="176"/>
      <c r="EF12" s="176"/>
      <c r="EG12" s="176"/>
      <c r="EH12" s="176"/>
      <c r="EI12" s="176"/>
      <c r="EK12" s="176"/>
      <c r="EL12" s="176"/>
      <c r="EM12" s="176"/>
      <c r="EN12" s="176"/>
      <c r="EO12" s="176"/>
      <c r="EP12" s="176"/>
      <c r="EQ12" s="176"/>
      <c r="ER12" s="176"/>
      <c r="ES12" s="176"/>
      <c r="EU12" s="176"/>
      <c r="EV12" s="176"/>
      <c r="EW12" s="176"/>
      <c r="EX12" s="176"/>
      <c r="EY12" s="176"/>
      <c r="EZ12" s="176"/>
      <c r="FA12" s="176"/>
      <c r="FB12" s="176"/>
      <c r="FC12" s="176"/>
      <c r="FE12" s="176"/>
      <c r="FF12" s="176"/>
      <c r="FG12" s="176"/>
      <c r="FH12" s="176"/>
      <c r="FI12" s="176"/>
      <c r="FJ12" s="176"/>
      <c r="FK12" s="176"/>
      <c r="FL12" s="176"/>
      <c r="FM12" s="176"/>
      <c r="FO12" s="176"/>
      <c r="FP12" s="176"/>
      <c r="FQ12" s="176"/>
      <c r="FR12" s="176"/>
      <c r="FS12" s="176"/>
      <c r="FT12" s="176"/>
      <c r="FU12" s="176"/>
      <c r="FV12" s="176"/>
      <c r="FW12" s="176"/>
      <c r="FY12" s="176"/>
      <c r="FZ12" s="176"/>
      <c r="GA12" s="176"/>
      <c r="GB12" s="176"/>
      <c r="GC12" s="176"/>
      <c r="GD12" s="176"/>
      <c r="GE12" s="176"/>
      <c r="GF12" s="176"/>
      <c r="GG12" s="176"/>
      <c r="GI12" s="176"/>
      <c r="GJ12" s="176"/>
      <c r="GK12" s="176"/>
      <c r="GL12" s="176"/>
      <c r="GM12" s="176"/>
      <c r="GN12" s="176"/>
      <c r="GO12" s="176"/>
      <c r="GP12" s="176"/>
      <c r="GQ12" s="176"/>
    </row>
    <row r="13" spans="1:199" ht="18" customHeight="1" x14ac:dyDescent="0.2">
      <c r="A13" s="382" t="s">
        <v>87</v>
      </c>
      <c r="B13" s="383"/>
      <c r="C13" s="383"/>
      <c r="D13" s="383"/>
      <c r="E13" s="12"/>
      <c r="F13" s="336"/>
      <c r="G13" s="336"/>
      <c r="H13" s="336"/>
      <c r="I13" s="337"/>
      <c r="K13" s="382" t="s">
        <v>87</v>
      </c>
      <c r="L13" s="383"/>
      <c r="M13" s="383"/>
      <c r="N13" s="383"/>
      <c r="O13" s="12" t="s">
        <v>88</v>
      </c>
      <c r="P13" s="336"/>
      <c r="Q13" s="336"/>
      <c r="R13" s="336"/>
      <c r="S13" s="337"/>
      <c r="U13" s="382" t="s">
        <v>87</v>
      </c>
      <c r="V13" s="383"/>
      <c r="W13" s="383"/>
      <c r="X13" s="383"/>
      <c r="Y13" s="12" t="s">
        <v>88</v>
      </c>
      <c r="Z13" s="336"/>
      <c r="AA13" s="336"/>
      <c r="AB13" s="336"/>
      <c r="AC13" s="337"/>
      <c r="AE13" s="382" t="s">
        <v>87</v>
      </c>
      <c r="AF13" s="383"/>
      <c r="AG13" s="383"/>
      <c r="AH13" s="383"/>
      <c r="AI13" s="12" t="s">
        <v>88</v>
      </c>
      <c r="AJ13" s="336"/>
      <c r="AK13" s="336"/>
      <c r="AL13" s="336"/>
      <c r="AM13" s="337"/>
      <c r="AO13" s="382" t="s">
        <v>87</v>
      </c>
      <c r="AP13" s="383"/>
      <c r="AQ13" s="383"/>
      <c r="AR13" s="383"/>
      <c r="AS13" s="12" t="s">
        <v>88</v>
      </c>
      <c r="AT13" s="336"/>
      <c r="AU13" s="336"/>
      <c r="AV13" s="336"/>
      <c r="AW13" s="337"/>
      <c r="AY13" s="382" t="s">
        <v>87</v>
      </c>
      <c r="AZ13" s="383"/>
      <c r="BA13" s="383"/>
      <c r="BB13" s="383"/>
      <c r="BC13" s="12" t="s">
        <v>88</v>
      </c>
      <c r="BD13" s="336"/>
      <c r="BE13" s="336"/>
      <c r="BF13" s="336"/>
      <c r="BG13" s="337"/>
      <c r="BI13" s="382" t="s">
        <v>87</v>
      </c>
      <c r="BJ13" s="383"/>
      <c r="BK13" s="383"/>
      <c r="BL13" s="383"/>
      <c r="BM13" s="12" t="s">
        <v>88</v>
      </c>
      <c r="BN13" s="336"/>
      <c r="BO13" s="336"/>
      <c r="BP13" s="336"/>
      <c r="BQ13" s="337"/>
      <c r="BS13" s="382" t="s">
        <v>87</v>
      </c>
      <c r="BT13" s="383"/>
      <c r="BU13" s="383"/>
      <c r="BV13" s="383"/>
      <c r="BW13" s="12" t="s">
        <v>88</v>
      </c>
      <c r="BX13" s="336"/>
      <c r="BY13" s="336"/>
      <c r="BZ13" s="336"/>
      <c r="CA13" s="337"/>
      <c r="CC13" s="382" t="s">
        <v>87</v>
      </c>
      <c r="CD13" s="383"/>
      <c r="CE13" s="383"/>
      <c r="CF13" s="383"/>
      <c r="CG13" s="12" t="s">
        <v>88</v>
      </c>
      <c r="CH13" s="336"/>
      <c r="CI13" s="336"/>
      <c r="CJ13" s="336"/>
      <c r="CK13" s="337"/>
      <c r="CM13" s="382" t="s">
        <v>87</v>
      </c>
      <c r="CN13" s="383"/>
      <c r="CO13" s="383"/>
      <c r="CP13" s="383"/>
      <c r="CQ13" s="12" t="s">
        <v>88</v>
      </c>
      <c r="CR13" s="336"/>
      <c r="CS13" s="336"/>
      <c r="CT13" s="336"/>
      <c r="CU13" s="337"/>
      <c r="CW13" s="382" t="s">
        <v>87</v>
      </c>
      <c r="CX13" s="383"/>
      <c r="CY13" s="383"/>
      <c r="CZ13" s="383"/>
      <c r="DA13" s="12" t="s">
        <v>88</v>
      </c>
      <c r="DB13" s="336"/>
      <c r="DC13" s="336"/>
      <c r="DD13" s="336"/>
      <c r="DE13" s="337"/>
      <c r="DG13" s="382" t="s">
        <v>87</v>
      </c>
      <c r="DH13" s="383"/>
      <c r="DI13" s="383"/>
      <c r="DJ13" s="383"/>
      <c r="DK13" s="12" t="s">
        <v>88</v>
      </c>
      <c r="DL13" s="336"/>
      <c r="DM13" s="336"/>
      <c r="DN13" s="336"/>
      <c r="DO13" s="337"/>
      <c r="DQ13" s="382" t="s">
        <v>87</v>
      </c>
      <c r="DR13" s="383"/>
      <c r="DS13" s="383"/>
      <c r="DT13" s="383"/>
      <c r="DU13" s="12" t="s">
        <v>88</v>
      </c>
      <c r="DV13" s="336"/>
      <c r="DW13" s="336"/>
      <c r="DX13" s="336"/>
      <c r="DY13" s="337"/>
      <c r="EA13" s="382" t="s">
        <v>87</v>
      </c>
      <c r="EB13" s="383"/>
      <c r="EC13" s="383"/>
      <c r="ED13" s="383"/>
      <c r="EE13" s="12" t="s">
        <v>88</v>
      </c>
      <c r="EF13" s="336"/>
      <c r="EG13" s="336"/>
      <c r="EH13" s="336"/>
      <c r="EI13" s="337"/>
      <c r="EK13" s="382" t="s">
        <v>87</v>
      </c>
      <c r="EL13" s="383"/>
      <c r="EM13" s="383"/>
      <c r="EN13" s="383"/>
      <c r="EO13" s="12" t="s">
        <v>88</v>
      </c>
      <c r="EP13" s="336"/>
      <c r="EQ13" s="336"/>
      <c r="ER13" s="336"/>
      <c r="ES13" s="337"/>
      <c r="EU13" s="382" t="s">
        <v>87</v>
      </c>
      <c r="EV13" s="383"/>
      <c r="EW13" s="383"/>
      <c r="EX13" s="383"/>
      <c r="EY13" s="12" t="s">
        <v>88</v>
      </c>
      <c r="EZ13" s="336"/>
      <c r="FA13" s="336"/>
      <c r="FB13" s="336"/>
      <c r="FC13" s="337"/>
      <c r="FE13" s="382" t="s">
        <v>87</v>
      </c>
      <c r="FF13" s="383"/>
      <c r="FG13" s="383"/>
      <c r="FH13" s="383"/>
      <c r="FI13" s="12" t="s">
        <v>88</v>
      </c>
      <c r="FJ13" s="336"/>
      <c r="FK13" s="336"/>
      <c r="FL13" s="336"/>
      <c r="FM13" s="337"/>
      <c r="FO13" s="382" t="s">
        <v>87</v>
      </c>
      <c r="FP13" s="383"/>
      <c r="FQ13" s="383"/>
      <c r="FR13" s="383"/>
      <c r="FS13" s="12" t="s">
        <v>88</v>
      </c>
      <c r="FT13" s="336"/>
      <c r="FU13" s="336"/>
      <c r="FV13" s="336"/>
      <c r="FW13" s="337"/>
      <c r="FY13" s="382" t="s">
        <v>87</v>
      </c>
      <c r="FZ13" s="383"/>
      <c r="GA13" s="383"/>
      <c r="GB13" s="383"/>
      <c r="GC13" s="12" t="s">
        <v>88</v>
      </c>
      <c r="GD13" s="336"/>
      <c r="GE13" s="336"/>
      <c r="GF13" s="336"/>
      <c r="GG13" s="337"/>
      <c r="GI13" s="382" t="s">
        <v>87</v>
      </c>
      <c r="GJ13" s="383"/>
      <c r="GK13" s="383"/>
      <c r="GL13" s="383"/>
      <c r="GM13" s="12" t="s">
        <v>88</v>
      </c>
      <c r="GN13" s="336"/>
      <c r="GO13" s="336"/>
      <c r="GP13" s="336"/>
      <c r="GQ13" s="337"/>
    </row>
    <row r="14" spans="1:199" ht="18" customHeight="1" x14ac:dyDescent="0.2">
      <c r="A14" s="384" t="s">
        <v>89</v>
      </c>
      <c r="B14" s="385"/>
      <c r="C14" s="13" t="s">
        <v>90</v>
      </c>
      <c r="D14" s="13" t="s">
        <v>91</v>
      </c>
      <c r="E14" s="13" t="str">
        <f>IF(E13="сетва","kg / ha","ком / ha")</f>
        <v>ком / ha</v>
      </c>
      <c r="F14" s="13" t="str">
        <f>IF(E13="сетва","Укупно kg","Укупно ком")</f>
        <v>Укупно ком</v>
      </c>
      <c r="G14" s="385" t="s">
        <v>92</v>
      </c>
      <c r="H14" s="385"/>
      <c r="I14" s="386"/>
      <c r="K14" s="384" t="s">
        <v>89</v>
      </c>
      <c r="L14" s="385"/>
      <c r="M14" s="13" t="s">
        <v>90</v>
      </c>
      <c r="N14" s="13" t="s">
        <v>91</v>
      </c>
      <c r="O14" s="13" t="str">
        <f>IF(O13="сетва","kg / ha","ком / ha")</f>
        <v>kg / ha</v>
      </c>
      <c r="P14" s="13" t="str">
        <f>IF(O13="сетва","Укупно kg","Укупно ком")</f>
        <v>Укупно kg</v>
      </c>
      <c r="Q14" s="385" t="s">
        <v>92</v>
      </c>
      <c r="R14" s="385"/>
      <c r="S14" s="386"/>
      <c r="U14" s="384" t="s">
        <v>89</v>
      </c>
      <c r="V14" s="385"/>
      <c r="W14" s="13" t="s">
        <v>90</v>
      </c>
      <c r="X14" s="13" t="s">
        <v>91</v>
      </c>
      <c r="Y14" s="13" t="str">
        <f>IF(Y13="сетва","kg / ha","ком / ha")</f>
        <v>kg / ha</v>
      </c>
      <c r="Z14" s="13" t="str">
        <f>IF(Y13="сетва","Укупно kg","Укупно ком")</f>
        <v>Укупно kg</v>
      </c>
      <c r="AA14" s="385" t="s">
        <v>92</v>
      </c>
      <c r="AB14" s="385"/>
      <c r="AC14" s="386"/>
      <c r="AE14" s="384" t="s">
        <v>89</v>
      </c>
      <c r="AF14" s="385"/>
      <c r="AG14" s="13" t="s">
        <v>90</v>
      </c>
      <c r="AH14" s="13" t="s">
        <v>91</v>
      </c>
      <c r="AI14" s="13" t="str">
        <f>IF(AI13="сетва","kg / ha","ком / ha")</f>
        <v>kg / ha</v>
      </c>
      <c r="AJ14" s="13" t="str">
        <f>IF(AI13="сетва","Укупно kg","Укупно ком")</f>
        <v>Укупно kg</v>
      </c>
      <c r="AK14" s="385" t="s">
        <v>92</v>
      </c>
      <c r="AL14" s="385"/>
      <c r="AM14" s="386"/>
      <c r="AO14" s="384" t="s">
        <v>89</v>
      </c>
      <c r="AP14" s="385"/>
      <c r="AQ14" s="13" t="s">
        <v>90</v>
      </c>
      <c r="AR14" s="13" t="s">
        <v>91</v>
      </c>
      <c r="AS14" s="13" t="str">
        <f>IF(AS13="сетва","kg / ha","ком / ha")</f>
        <v>kg / ha</v>
      </c>
      <c r="AT14" s="13" t="str">
        <f>IF(AS13="сетва","Укупно kg","Укупно ком")</f>
        <v>Укупно kg</v>
      </c>
      <c r="AU14" s="385" t="s">
        <v>92</v>
      </c>
      <c r="AV14" s="385"/>
      <c r="AW14" s="386"/>
      <c r="AY14" s="384" t="s">
        <v>89</v>
      </c>
      <c r="AZ14" s="385"/>
      <c r="BA14" s="13" t="s">
        <v>90</v>
      </c>
      <c r="BB14" s="13" t="s">
        <v>91</v>
      </c>
      <c r="BC14" s="13" t="str">
        <f>IF(BC13="сетва","kg / ha","ком / ha")</f>
        <v>kg / ha</v>
      </c>
      <c r="BD14" s="13" t="str">
        <f>IF(BC13="сетва","Укупно kg","Укупно ком")</f>
        <v>Укупно kg</v>
      </c>
      <c r="BE14" s="385" t="s">
        <v>92</v>
      </c>
      <c r="BF14" s="385"/>
      <c r="BG14" s="386"/>
      <c r="BI14" s="384" t="s">
        <v>89</v>
      </c>
      <c r="BJ14" s="385"/>
      <c r="BK14" s="13" t="s">
        <v>90</v>
      </c>
      <c r="BL14" s="13" t="s">
        <v>91</v>
      </c>
      <c r="BM14" s="13" t="str">
        <f>IF(BM13="сетва","kg / ha","ком / ha")</f>
        <v>kg / ha</v>
      </c>
      <c r="BN14" s="13" t="str">
        <f>IF(BM13="сетва","Укупно kg","Укупно ком")</f>
        <v>Укупно kg</v>
      </c>
      <c r="BO14" s="385" t="s">
        <v>92</v>
      </c>
      <c r="BP14" s="385"/>
      <c r="BQ14" s="386"/>
      <c r="BS14" s="384" t="s">
        <v>89</v>
      </c>
      <c r="BT14" s="385"/>
      <c r="BU14" s="13" t="s">
        <v>90</v>
      </c>
      <c r="BV14" s="13" t="s">
        <v>91</v>
      </c>
      <c r="BW14" s="13" t="str">
        <f>IF(BW13="сетва","kg / ha","ком / ha")</f>
        <v>kg / ha</v>
      </c>
      <c r="BX14" s="13" t="str">
        <f>IF(BW13="сетва","Укупно kg","Укупно ком")</f>
        <v>Укупно kg</v>
      </c>
      <c r="BY14" s="385" t="s">
        <v>92</v>
      </c>
      <c r="BZ14" s="385"/>
      <c r="CA14" s="386"/>
      <c r="CC14" s="384" t="s">
        <v>89</v>
      </c>
      <c r="CD14" s="385"/>
      <c r="CE14" s="13" t="s">
        <v>90</v>
      </c>
      <c r="CF14" s="13" t="s">
        <v>91</v>
      </c>
      <c r="CG14" s="13" t="str">
        <f>IF(CG13="сетва","kg / ha","ком / ha")</f>
        <v>kg / ha</v>
      </c>
      <c r="CH14" s="13" t="str">
        <f>IF(CG13="сетва","Укупно kg","Укупно ком")</f>
        <v>Укупно kg</v>
      </c>
      <c r="CI14" s="385" t="s">
        <v>92</v>
      </c>
      <c r="CJ14" s="385"/>
      <c r="CK14" s="386"/>
      <c r="CM14" s="384" t="s">
        <v>89</v>
      </c>
      <c r="CN14" s="385"/>
      <c r="CO14" s="13" t="s">
        <v>90</v>
      </c>
      <c r="CP14" s="13" t="s">
        <v>91</v>
      </c>
      <c r="CQ14" s="13" t="str">
        <f>IF(CQ13="сетва","kg / ha","ком / ha")</f>
        <v>kg / ha</v>
      </c>
      <c r="CR14" s="13" t="str">
        <f>IF(CQ13="сетва","Укупно kg","Укупно ком")</f>
        <v>Укупно kg</v>
      </c>
      <c r="CS14" s="385" t="s">
        <v>92</v>
      </c>
      <c r="CT14" s="385"/>
      <c r="CU14" s="386"/>
      <c r="CW14" s="384" t="s">
        <v>89</v>
      </c>
      <c r="CX14" s="385"/>
      <c r="CY14" s="13" t="s">
        <v>90</v>
      </c>
      <c r="CZ14" s="13" t="s">
        <v>91</v>
      </c>
      <c r="DA14" s="13" t="str">
        <f>IF(DA13="сетва","kg / ha","ком / ha")</f>
        <v>kg / ha</v>
      </c>
      <c r="DB14" s="13" t="str">
        <f>IF(DA13="сетва","Укупно kg","Укупно ком")</f>
        <v>Укупно kg</v>
      </c>
      <c r="DC14" s="385" t="s">
        <v>92</v>
      </c>
      <c r="DD14" s="385"/>
      <c r="DE14" s="386"/>
      <c r="DG14" s="384" t="s">
        <v>89</v>
      </c>
      <c r="DH14" s="385"/>
      <c r="DI14" s="13" t="s">
        <v>90</v>
      </c>
      <c r="DJ14" s="13" t="s">
        <v>91</v>
      </c>
      <c r="DK14" s="13" t="str">
        <f>IF(DK13="сетва","kg / ha","ком / ha")</f>
        <v>kg / ha</v>
      </c>
      <c r="DL14" s="13" t="str">
        <f>IF(DK13="сетва","Укупно kg","Укупно ком")</f>
        <v>Укупно kg</v>
      </c>
      <c r="DM14" s="385" t="s">
        <v>92</v>
      </c>
      <c r="DN14" s="385"/>
      <c r="DO14" s="386"/>
      <c r="DQ14" s="384" t="s">
        <v>89</v>
      </c>
      <c r="DR14" s="385"/>
      <c r="DS14" s="13" t="s">
        <v>90</v>
      </c>
      <c r="DT14" s="13" t="s">
        <v>91</v>
      </c>
      <c r="DU14" s="13" t="str">
        <f>IF(DU13="сетва","kg / ha","ком / ha")</f>
        <v>kg / ha</v>
      </c>
      <c r="DV14" s="13" t="str">
        <f>IF(DU13="сетва","Укупно kg","Укупно ком")</f>
        <v>Укупно kg</v>
      </c>
      <c r="DW14" s="385" t="s">
        <v>92</v>
      </c>
      <c r="DX14" s="385"/>
      <c r="DY14" s="386"/>
      <c r="EA14" s="384" t="s">
        <v>89</v>
      </c>
      <c r="EB14" s="385"/>
      <c r="EC14" s="13" t="s">
        <v>90</v>
      </c>
      <c r="ED14" s="13" t="s">
        <v>91</v>
      </c>
      <c r="EE14" s="13" t="str">
        <f>IF(EE13="сетва","kg / ha","ком / ha")</f>
        <v>kg / ha</v>
      </c>
      <c r="EF14" s="13" t="str">
        <f>IF(EE13="сетва","Укупно kg","Укупно ком")</f>
        <v>Укупно kg</v>
      </c>
      <c r="EG14" s="385" t="s">
        <v>92</v>
      </c>
      <c r="EH14" s="385"/>
      <c r="EI14" s="386"/>
      <c r="EK14" s="384" t="s">
        <v>89</v>
      </c>
      <c r="EL14" s="385"/>
      <c r="EM14" s="13" t="s">
        <v>90</v>
      </c>
      <c r="EN14" s="13" t="s">
        <v>91</v>
      </c>
      <c r="EO14" s="13" t="str">
        <f>IF(EO13="сетва","kg / ha","ком / ha")</f>
        <v>kg / ha</v>
      </c>
      <c r="EP14" s="13" t="str">
        <f>IF(EO13="сетва","Укупно kg","Укупно ком")</f>
        <v>Укупно kg</v>
      </c>
      <c r="EQ14" s="385" t="s">
        <v>92</v>
      </c>
      <c r="ER14" s="385"/>
      <c r="ES14" s="386"/>
      <c r="EU14" s="384" t="s">
        <v>89</v>
      </c>
      <c r="EV14" s="385"/>
      <c r="EW14" s="13" t="s">
        <v>90</v>
      </c>
      <c r="EX14" s="13" t="s">
        <v>91</v>
      </c>
      <c r="EY14" s="13" t="str">
        <f>IF(EY13="сетва","kg / ha","ком / ha")</f>
        <v>kg / ha</v>
      </c>
      <c r="EZ14" s="13" t="str">
        <f>IF(EY13="сетва","Укупно kg","Укупно ком")</f>
        <v>Укупно kg</v>
      </c>
      <c r="FA14" s="385" t="s">
        <v>92</v>
      </c>
      <c r="FB14" s="385"/>
      <c r="FC14" s="386"/>
      <c r="FE14" s="384" t="s">
        <v>89</v>
      </c>
      <c r="FF14" s="385"/>
      <c r="FG14" s="13" t="s">
        <v>90</v>
      </c>
      <c r="FH14" s="13" t="s">
        <v>91</v>
      </c>
      <c r="FI14" s="13" t="str">
        <f>IF(FI13="сетва","kg / ha","ком / ha")</f>
        <v>kg / ha</v>
      </c>
      <c r="FJ14" s="13" t="str">
        <f>IF(FI13="сетва","Укупно kg","Укупно ком")</f>
        <v>Укупно kg</v>
      </c>
      <c r="FK14" s="385" t="s">
        <v>92</v>
      </c>
      <c r="FL14" s="385"/>
      <c r="FM14" s="386"/>
      <c r="FO14" s="384" t="s">
        <v>89</v>
      </c>
      <c r="FP14" s="385"/>
      <c r="FQ14" s="13" t="s">
        <v>90</v>
      </c>
      <c r="FR14" s="13" t="s">
        <v>91</v>
      </c>
      <c r="FS14" s="13" t="str">
        <f>IF(FS13="сетва","kg / ha","ком / ha")</f>
        <v>kg / ha</v>
      </c>
      <c r="FT14" s="13" t="str">
        <f>IF(FS13="сетва","Укупно kg","Укупно ком")</f>
        <v>Укупно kg</v>
      </c>
      <c r="FU14" s="385" t="s">
        <v>92</v>
      </c>
      <c r="FV14" s="385"/>
      <c r="FW14" s="386"/>
      <c r="FY14" s="384" t="s">
        <v>89</v>
      </c>
      <c r="FZ14" s="385"/>
      <c r="GA14" s="13" t="s">
        <v>90</v>
      </c>
      <c r="GB14" s="13" t="s">
        <v>91</v>
      </c>
      <c r="GC14" s="13" t="str">
        <f>IF(GC13="сетва","kg / ha","ком / ha")</f>
        <v>kg / ha</v>
      </c>
      <c r="GD14" s="13" t="str">
        <f>IF(GC13="сетва","Укупно kg","Укупно ком")</f>
        <v>Укупно kg</v>
      </c>
      <c r="GE14" s="385" t="s">
        <v>92</v>
      </c>
      <c r="GF14" s="385"/>
      <c r="GG14" s="386"/>
      <c r="GI14" s="384" t="s">
        <v>89</v>
      </c>
      <c r="GJ14" s="385"/>
      <c r="GK14" s="13" t="s">
        <v>90</v>
      </c>
      <c r="GL14" s="13" t="s">
        <v>91</v>
      </c>
      <c r="GM14" s="13" t="str">
        <f>IF(GM13="сетва","kg / ha","ком / ha")</f>
        <v>kg / ha</v>
      </c>
      <c r="GN14" s="13" t="str">
        <f>IF(GM13="сетва","Укупно kg","Укупно ком")</f>
        <v>Укупно kg</v>
      </c>
      <c r="GO14" s="385" t="s">
        <v>92</v>
      </c>
      <c r="GP14" s="385"/>
      <c r="GQ14" s="386"/>
    </row>
    <row r="15" spans="1:199" ht="18" customHeight="1" x14ac:dyDescent="0.2">
      <c r="A15" s="389"/>
      <c r="B15" s="387"/>
      <c r="C15" s="14"/>
      <c r="D15" s="15"/>
      <c r="E15" s="33"/>
      <c r="F15" s="16" t="str">
        <f>IF(E15="","",IF(I$6="","Површина?",IF(E$13="","садња/сетва?",IF(A15="","Врста дрвећа?",IF(C15="","Старост?",IF(D15="","Класа?",E15*ROUND(I$6,2)))))))</f>
        <v/>
      </c>
      <c r="G15" s="387"/>
      <c r="H15" s="387"/>
      <c r="I15" s="388"/>
      <c r="K15" s="389"/>
      <c r="L15" s="387"/>
      <c r="M15" s="14"/>
      <c r="N15" s="15"/>
      <c r="O15" s="33"/>
      <c r="P15" s="16" t="str">
        <f>IF(O15="","",IF(S$6="","Површина?",IF(O$13="","садња/сетва?",IF(K15="","Врста дрвећа?",IF(M15="","Старост?",IF(N15="","Класа?",O15*ROUND(S$6,2)))))))</f>
        <v/>
      </c>
      <c r="Q15" s="387"/>
      <c r="R15" s="387"/>
      <c r="S15" s="388"/>
      <c r="U15" s="389"/>
      <c r="V15" s="387"/>
      <c r="W15" s="14"/>
      <c r="X15" s="15"/>
      <c r="Y15" s="33"/>
      <c r="Z15" s="16" t="str">
        <f>IF(Y15="","",IF(AC$6="","Површина?",IF(Y$13="","садња/сетва?",IF(U15="","Врста дрвећа?",IF(W15="","Старост?",IF(X15="","Класа?",Y15*ROUND(AC$6,2)))))))</f>
        <v/>
      </c>
      <c r="AA15" s="387"/>
      <c r="AB15" s="387"/>
      <c r="AC15" s="388"/>
      <c r="AE15" s="389"/>
      <c r="AF15" s="387"/>
      <c r="AG15" s="14"/>
      <c r="AH15" s="15"/>
      <c r="AI15" s="33"/>
      <c r="AJ15" s="16" t="str">
        <f>IF(AI15="","",IF(AM$6="","Површина?",IF(AI$13="","садња/сетва?",IF(AE15="","Врста дрвећа?",IF(AG15="","Старост?",IF(AH15="","Класа?",AI15*ROUND(AM$6,2)))))))</f>
        <v/>
      </c>
      <c r="AK15" s="387"/>
      <c r="AL15" s="387"/>
      <c r="AM15" s="388"/>
      <c r="AO15" s="389"/>
      <c r="AP15" s="387"/>
      <c r="AQ15" s="14"/>
      <c r="AR15" s="15"/>
      <c r="AS15" s="33"/>
      <c r="AT15" s="16" t="str">
        <f>IF(AS15="","",IF(AW$6="","Површина?",IF(AS$13="","садња/сетва?",IF(AO15="","Врста дрвећа?",IF(AQ15="","Старост?",IF(AR15="","Класа?",AS15*ROUND(AW$6,2)))))))</f>
        <v/>
      </c>
      <c r="AU15" s="387"/>
      <c r="AV15" s="387"/>
      <c r="AW15" s="388"/>
      <c r="AY15" s="389"/>
      <c r="AZ15" s="387"/>
      <c r="BA15" s="14"/>
      <c r="BB15" s="15"/>
      <c r="BC15" s="33"/>
      <c r="BD15" s="16" t="str">
        <f>IF(BC15="","",IF(BG$6="","Површина?",IF(BC$13="","садња/сетва?",IF(AY15="","Врста дрвећа?",IF(BA15="","Старост?",IF(BB15="","Класа?",BC15*ROUND(BG$6,2)))))))</f>
        <v/>
      </c>
      <c r="BE15" s="387"/>
      <c r="BF15" s="387"/>
      <c r="BG15" s="388"/>
      <c r="BI15" s="389"/>
      <c r="BJ15" s="387"/>
      <c r="BK15" s="14"/>
      <c r="BL15" s="15"/>
      <c r="BM15" s="33"/>
      <c r="BN15" s="16" t="str">
        <f>IF(BM15="","",IF(BQ$6="","Површина?",IF(BM$13="","садња/сетва?",IF(BI15="","Врста дрвећа?",IF(BK15="","Старост?",IF(BL15="","Класа?",BM15*ROUND(BQ$6,2)))))))</f>
        <v/>
      </c>
      <c r="BO15" s="387"/>
      <c r="BP15" s="387"/>
      <c r="BQ15" s="388"/>
      <c r="BS15" s="389"/>
      <c r="BT15" s="387"/>
      <c r="BU15" s="14"/>
      <c r="BV15" s="15"/>
      <c r="BW15" s="33"/>
      <c r="BX15" s="16" t="str">
        <f>IF(BW15="","",IF(CA$6="","Површина?",IF(BW$13="","садња/сетва?",IF(BS15="","Врста дрвећа?",IF(BU15="","Старост?",IF(BV15="","Класа?",BW15*ROUND(CA$6,2)))))))</f>
        <v/>
      </c>
      <c r="BY15" s="387"/>
      <c r="BZ15" s="387"/>
      <c r="CA15" s="388"/>
      <c r="CC15" s="389"/>
      <c r="CD15" s="387"/>
      <c r="CE15" s="14"/>
      <c r="CF15" s="15"/>
      <c r="CG15" s="33"/>
      <c r="CH15" s="16" t="str">
        <f>IF(CG15="","",IF(CK$6="","Површина?",IF(CG$13="","садња/сетва?",IF(CC15="","Врста дрвећа?",IF(CE15="","Старост?",IF(CF15="","Класа?",CG15*ROUND(CK$6,2)))))))</f>
        <v/>
      </c>
      <c r="CI15" s="387"/>
      <c r="CJ15" s="387"/>
      <c r="CK15" s="388"/>
      <c r="CM15" s="389"/>
      <c r="CN15" s="387"/>
      <c r="CO15" s="14"/>
      <c r="CP15" s="15"/>
      <c r="CQ15" s="33"/>
      <c r="CR15" s="16" t="str">
        <f>IF(CQ15="","",IF(CU$6="","Површина?",IF(CQ$13="","садња/сетва?",IF(CM15="","Врста дрвећа?",IF(CO15="","Старост?",IF(CP15="","Класа?",CQ15*ROUND(CU$6,2)))))))</f>
        <v/>
      </c>
      <c r="CS15" s="387"/>
      <c r="CT15" s="387"/>
      <c r="CU15" s="388"/>
      <c r="CW15" s="389"/>
      <c r="CX15" s="387"/>
      <c r="CY15" s="14"/>
      <c r="CZ15" s="15"/>
      <c r="DA15" s="33"/>
      <c r="DB15" s="16" t="str">
        <f>IF(DA15="","",IF(DE$6="","Површина?",IF(DA$13="","садња/сетва?",IF(CW15="","Врста дрвећа?",IF(CY15="","Старост?",IF(CZ15="","Класа?",DA15*ROUND(DE$6,2)))))))</f>
        <v/>
      </c>
      <c r="DC15" s="387"/>
      <c r="DD15" s="387"/>
      <c r="DE15" s="388"/>
      <c r="DG15" s="389"/>
      <c r="DH15" s="387"/>
      <c r="DI15" s="14"/>
      <c r="DJ15" s="15"/>
      <c r="DK15" s="33"/>
      <c r="DL15" s="16" t="str">
        <f>IF(DK15="","",IF(DO$6="","Површина?",IF(DK$13="","садња/сетва?",IF(DG15="","Врста дрвећа?",IF(DI15="","Старост?",IF(DJ15="","Класа?",DK15*ROUND(DO$6,2)))))))</f>
        <v/>
      </c>
      <c r="DM15" s="387"/>
      <c r="DN15" s="387"/>
      <c r="DO15" s="388"/>
      <c r="DQ15" s="389"/>
      <c r="DR15" s="387"/>
      <c r="DS15" s="14"/>
      <c r="DT15" s="15"/>
      <c r="DU15" s="33"/>
      <c r="DV15" s="16" t="str">
        <f>IF(DU15="","",IF(DY$6="","Површина?",IF(DU$13="","садња/сетва?",IF(DQ15="","Врста дрвећа?",IF(DS15="","Старост?",IF(DT15="","Класа?",DU15*ROUND(DY$6,2)))))))</f>
        <v/>
      </c>
      <c r="DW15" s="387"/>
      <c r="DX15" s="387"/>
      <c r="DY15" s="388"/>
      <c r="EA15" s="389"/>
      <c r="EB15" s="387"/>
      <c r="EC15" s="14"/>
      <c r="ED15" s="15"/>
      <c r="EE15" s="33"/>
      <c r="EF15" s="16" t="str">
        <f>IF(EE15="","",IF(EI$6="","Површина?",IF(EE$13="","садња/сетва?",IF(EA15="","Врста дрвећа?",IF(EC15="","Старост?",IF(ED15="","Класа?",EE15*ROUND(EI$6,2)))))))</f>
        <v/>
      </c>
      <c r="EG15" s="387"/>
      <c r="EH15" s="387"/>
      <c r="EI15" s="388"/>
      <c r="EK15" s="389"/>
      <c r="EL15" s="387"/>
      <c r="EM15" s="14"/>
      <c r="EN15" s="15"/>
      <c r="EO15" s="33"/>
      <c r="EP15" s="16" t="str">
        <f>IF(EO15="","",IF(ES$6="","Површина?",IF(EO$13="","садња/сетва?",IF(EK15="","Врста дрвећа?",IF(EM15="","Старост?",IF(EN15="","Класа?",EO15*ROUND(ES$6,2)))))))</f>
        <v/>
      </c>
      <c r="EQ15" s="387"/>
      <c r="ER15" s="387"/>
      <c r="ES15" s="388"/>
      <c r="EU15" s="389"/>
      <c r="EV15" s="387"/>
      <c r="EW15" s="14"/>
      <c r="EX15" s="15"/>
      <c r="EY15" s="33"/>
      <c r="EZ15" s="16" t="str">
        <f>IF(EY15="","",IF(FC$6="","Површина?",IF(EY$13="","садња/сетва?",IF(EU15="","Врста дрвећа?",IF(EW15="","Старост?",IF(EX15="","Класа?",EY15*ROUND(FC$6,2)))))))</f>
        <v/>
      </c>
      <c r="FA15" s="387"/>
      <c r="FB15" s="387"/>
      <c r="FC15" s="388"/>
      <c r="FE15" s="389"/>
      <c r="FF15" s="387"/>
      <c r="FG15" s="14"/>
      <c r="FH15" s="15"/>
      <c r="FI15" s="33"/>
      <c r="FJ15" s="16" t="str">
        <f>IF(FI15="","",IF(FM$6="","Површина?",IF(FI$13="","садња/сетва?",IF(FE15="","Врста дрвећа?",IF(FG15="","Старост?",IF(FH15="","Класа?",FI15*ROUND(FM$6,2)))))))</f>
        <v/>
      </c>
      <c r="FK15" s="387"/>
      <c r="FL15" s="387"/>
      <c r="FM15" s="388"/>
      <c r="FO15" s="389"/>
      <c r="FP15" s="387"/>
      <c r="FQ15" s="14"/>
      <c r="FR15" s="15"/>
      <c r="FS15" s="33"/>
      <c r="FT15" s="16" t="str">
        <f>IF(FS15="","",IF(FW$6="","Површина?",IF(FS$13="","садња/сетва?",IF(FO15="","Врста дрвећа?",IF(FQ15="","Старост?",IF(FR15="","Класа?",FS15*ROUND(FW$6,2)))))))</f>
        <v/>
      </c>
      <c r="FU15" s="387"/>
      <c r="FV15" s="387"/>
      <c r="FW15" s="388"/>
      <c r="FY15" s="389"/>
      <c r="FZ15" s="387"/>
      <c r="GA15" s="14"/>
      <c r="GB15" s="15"/>
      <c r="GC15" s="33"/>
      <c r="GD15" s="16" t="str">
        <f>IF(GC15="","",IF(GG$6="","Површина?",IF(GC$13="","садња/сетва?",IF(FY15="","Врста дрвећа?",IF(GA15="","Старост?",IF(GB15="","Класа?",GC15*ROUND(GG$6,2)))))))</f>
        <v/>
      </c>
      <c r="GE15" s="387"/>
      <c r="GF15" s="387"/>
      <c r="GG15" s="388"/>
      <c r="GI15" s="389"/>
      <c r="GJ15" s="387"/>
      <c r="GK15" s="14"/>
      <c r="GL15" s="15"/>
      <c r="GM15" s="33"/>
      <c r="GN15" s="16" t="str">
        <f>IF(GM15="","",IF(GQ$6="","Површина?",IF(GM$13="","садња/сетва?",IF(GI15="","Врста дрвећа?",IF(GK15="","Старост?",IF(GL15="","Класа?",GM15*ROUND(GQ$6,2)))))))</f>
        <v/>
      </c>
      <c r="GO15" s="387"/>
      <c r="GP15" s="387"/>
      <c r="GQ15" s="388"/>
    </row>
    <row r="16" spans="1:199" ht="18" customHeight="1" x14ac:dyDescent="0.2">
      <c r="A16" s="389"/>
      <c r="B16" s="387"/>
      <c r="C16" s="14"/>
      <c r="D16" s="15"/>
      <c r="E16" s="33"/>
      <c r="F16" s="16" t="str">
        <f>IF(E16="","",IF(I$6="","Површина?",IF(E$13="","садња/сетва?",IF(A16="","Врста дрвећа?",IF(C16="","Старост?",IF(D16="","Класа?",E16*ROUND(I$6,2)))))))</f>
        <v/>
      </c>
      <c r="G16" s="387"/>
      <c r="H16" s="387"/>
      <c r="I16" s="388"/>
      <c r="K16" s="389"/>
      <c r="L16" s="387"/>
      <c r="M16" s="14"/>
      <c r="N16" s="15"/>
      <c r="O16" s="33"/>
      <c r="P16" s="16" t="str">
        <f>IF(O16="","",IF(S$6="","Површина?",IF(O$13="","садња/сетва?",IF(K16="","Врста дрвећа?",IF(M16="","Старост?",IF(N16="","Класа?",O16*ROUND(S$6,2)))))))</f>
        <v/>
      </c>
      <c r="Q16" s="387"/>
      <c r="R16" s="387"/>
      <c r="S16" s="388"/>
      <c r="U16" s="389"/>
      <c r="V16" s="387"/>
      <c r="W16" s="14"/>
      <c r="X16" s="15"/>
      <c r="Y16" s="33"/>
      <c r="Z16" s="16" t="str">
        <f>IF(Y16="","",IF(AC$6="","Површина?",IF(Y$13="","садња/сетва?",IF(U16="","Врста дрвећа?",IF(W16="","Старост?",IF(X16="","Класа?",Y16*ROUND(AC$6,2)))))))</f>
        <v/>
      </c>
      <c r="AA16" s="387"/>
      <c r="AB16" s="387"/>
      <c r="AC16" s="388"/>
      <c r="AE16" s="389"/>
      <c r="AF16" s="387"/>
      <c r="AG16" s="14"/>
      <c r="AH16" s="15"/>
      <c r="AI16" s="33"/>
      <c r="AJ16" s="16" t="str">
        <f>IF(AI16="","",IF(AM$6="","Површина?",IF(AI$13="","садња/сетва?",IF(AE16="","Врста дрвећа?",IF(AG16="","Старост?",IF(AH16="","Класа?",AI16*ROUND(AM$6,2)))))))</f>
        <v/>
      </c>
      <c r="AK16" s="387"/>
      <c r="AL16" s="387"/>
      <c r="AM16" s="388"/>
      <c r="AO16" s="389"/>
      <c r="AP16" s="387"/>
      <c r="AQ16" s="14"/>
      <c r="AR16" s="15"/>
      <c r="AS16" s="33"/>
      <c r="AT16" s="16" t="str">
        <f>IF(AS16="","",IF(AW$6="","Површина?",IF(AS$13="","садња/сетва?",IF(AO16="","Врста дрвећа?",IF(AQ16="","Старост?",IF(AR16="","Класа?",AS16*ROUND(AW$6,2)))))))</f>
        <v/>
      </c>
      <c r="AU16" s="387"/>
      <c r="AV16" s="387"/>
      <c r="AW16" s="388"/>
      <c r="AY16" s="389"/>
      <c r="AZ16" s="387"/>
      <c r="BA16" s="14"/>
      <c r="BB16" s="15"/>
      <c r="BC16" s="33"/>
      <c r="BD16" s="16" t="str">
        <f>IF(BC16="","",IF(BG$6="","Површина?",IF(BC$13="","садња/сетва?",IF(AY16="","Врста дрвећа?",IF(BA16="","Старост?",IF(BB16="","Класа?",BC16*ROUND(BG$6,2)))))))</f>
        <v/>
      </c>
      <c r="BE16" s="387"/>
      <c r="BF16" s="387"/>
      <c r="BG16" s="388"/>
      <c r="BI16" s="389"/>
      <c r="BJ16" s="387"/>
      <c r="BK16" s="14"/>
      <c r="BL16" s="15"/>
      <c r="BM16" s="33"/>
      <c r="BN16" s="16" t="str">
        <f>IF(BM16="","",IF(BQ$6="","Површина?",IF(BM$13="","садња/сетва?",IF(BI16="","Врста дрвећа?",IF(BK16="","Старост?",IF(BL16="","Класа?",BM16*ROUND(BQ$6,2)))))))</f>
        <v/>
      </c>
      <c r="BO16" s="387"/>
      <c r="BP16" s="387"/>
      <c r="BQ16" s="388"/>
      <c r="BS16" s="389"/>
      <c r="BT16" s="387"/>
      <c r="BU16" s="14"/>
      <c r="BV16" s="15"/>
      <c r="BW16" s="33"/>
      <c r="BX16" s="16" t="str">
        <f>IF(BW16="","",IF(CA$6="","Површина?",IF(BW$13="","садња/сетва?",IF(BS16="","Врста дрвећа?",IF(BU16="","Старост?",IF(BV16="","Класа?",BW16*ROUND(CA$6,2)))))))</f>
        <v/>
      </c>
      <c r="BY16" s="387"/>
      <c r="BZ16" s="387"/>
      <c r="CA16" s="388"/>
      <c r="CC16" s="389"/>
      <c r="CD16" s="387"/>
      <c r="CE16" s="14"/>
      <c r="CF16" s="15"/>
      <c r="CG16" s="33"/>
      <c r="CH16" s="16" t="str">
        <f>IF(CG16="","",IF(CK$6="","Површина?",IF(CG$13="","садња/сетва?",IF(CC16="","Врста дрвећа?",IF(CE16="","Старост?",IF(CF16="","Класа?",CG16*ROUND(CK$6,2)))))))</f>
        <v/>
      </c>
      <c r="CI16" s="387"/>
      <c r="CJ16" s="387"/>
      <c r="CK16" s="388"/>
      <c r="CM16" s="389"/>
      <c r="CN16" s="387"/>
      <c r="CO16" s="14"/>
      <c r="CP16" s="15"/>
      <c r="CQ16" s="33"/>
      <c r="CR16" s="16" t="str">
        <f>IF(CQ16="","",IF(CU$6="","Површина?",IF(CQ$13="","садња/сетва?",IF(CM16="","Врста дрвећа?",IF(CO16="","Старост?",IF(CP16="","Класа?",CQ16*ROUND(CU$6,2)))))))</f>
        <v/>
      </c>
      <c r="CS16" s="387"/>
      <c r="CT16" s="387"/>
      <c r="CU16" s="388"/>
      <c r="CW16" s="389"/>
      <c r="CX16" s="387"/>
      <c r="CY16" s="14"/>
      <c r="CZ16" s="15"/>
      <c r="DA16" s="33"/>
      <c r="DB16" s="16" t="str">
        <f>IF(DA16="","",IF(DE$6="","Површина?",IF(DA$13="","садња/сетва?",IF(CW16="","Врста дрвећа?",IF(CY16="","Старост?",IF(CZ16="","Класа?",DA16*ROUND(DE$6,2)))))))</f>
        <v/>
      </c>
      <c r="DC16" s="387"/>
      <c r="DD16" s="387"/>
      <c r="DE16" s="388"/>
      <c r="DG16" s="389"/>
      <c r="DH16" s="387"/>
      <c r="DI16" s="14"/>
      <c r="DJ16" s="15"/>
      <c r="DK16" s="33"/>
      <c r="DL16" s="16" t="str">
        <f>IF(DK16="","",IF(DO$6="","Површина?",IF(DK$13="","садња/сетва?",IF(DG16="","Врста дрвећа?",IF(DI16="","Старост?",IF(DJ16="","Класа?",DK16*ROUND(DO$6,2)))))))</f>
        <v/>
      </c>
      <c r="DM16" s="387"/>
      <c r="DN16" s="387"/>
      <c r="DO16" s="388"/>
      <c r="DQ16" s="389"/>
      <c r="DR16" s="387"/>
      <c r="DS16" s="14"/>
      <c r="DT16" s="15"/>
      <c r="DU16" s="33"/>
      <c r="DV16" s="16" t="str">
        <f>IF(DU16="","",IF(DY$6="","Површина?",IF(DU$13="","садња/сетва?",IF(DQ16="","Врста дрвећа?",IF(DS16="","Старост?",IF(DT16="","Класа?",DU16*ROUND(DY$6,2)))))))</f>
        <v/>
      </c>
      <c r="DW16" s="387"/>
      <c r="DX16" s="387"/>
      <c r="DY16" s="388"/>
      <c r="EA16" s="389"/>
      <c r="EB16" s="387"/>
      <c r="EC16" s="14"/>
      <c r="ED16" s="15"/>
      <c r="EE16" s="33"/>
      <c r="EF16" s="16" t="str">
        <f>IF(EE16="","",IF(EI$6="","Површина?",IF(EE$13="","садња/сетва?",IF(EA16="","Врста дрвећа?",IF(EC16="","Старост?",IF(ED16="","Класа?",EE16*ROUND(EI$6,2)))))))</f>
        <v/>
      </c>
      <c r="EG16" s="387"/>
      <c r="EH16" s="387"/>
      <c r="EI16" s="388"/>
      <c r="EK16" s="389"/>
      <c r="EL16" s="387"/>
      <c r="EM16" s="14"/>
      <c r="EN16" s="15"/>
      <c r="EO16" s="33"/>
      <c r="EP16" s="16" t="str">
        <f>IF(EO16="","",IF(ES$6="","Површина?",IF(EO$13="","садња/сетва?",IF(EK16="","Врста дрвећа?",IF(EM16="","Старост?",IF(EN16="","Класа?",EO16*ROUND(ES$6,2)))))))</f>
        <v/>
      </c>
      <c r="EQ16" s="387"/>
      <c r="ER16" s="387"/>
      <c r="ES16" s="388"/>
      <c r="EU16" s="389"/>
      <c r="EV16" s="387"/>
      <c r="EW16" s="14"/>
      <c r="EX16" s="15"/>
      <c r="EY16" s="33"/>
      <c r="EZ16" s="16" t="str">
        <f>IF(EY16="","",IF(FC$6="","Површина?",IF(EY$13="","садња/сетва?",IF(EU16="","Врста дрвећа?",IF(EW16="","Старост?",IF(EX16="","Класа?",EY16*ROUND(FC$6,2)))))))</f>
        <v/>
      </c>
      <c r="FA16" s="387"/>
      <c r="FB16" s="387"/>
      <c r="FC16" s="388"/>
      <c r="FE16" s="389"/>
      <c r="FF16" s="387"/>
      <c r="FG16" s="14"/>
      <c r="FH16" s="15"/>
      <c r="FI16" s="33"/>
      <c r="FJ16" s="16" t="str">
        <f>IF(FI16="","",IF(FM$6="","Површина?",IF(FI$13="","садња/сетва?",IF(FE16="","Врста дрвећа?",IF(FG16="","Старост?",IF(FH16="","Класа?",FI16*ROUND(FM$6,2)))))))</f>
        <v/>
      </c>
      <c r="FK16" s="387"/>
      <c r="FL16" s="387"/>
      <c r="FM16" s="388"/>
      <c r="FO16" s="389"/>
      <c r="FP16" s="387"/>
      <c r="FQ16" s="14"/>
      <c r="FR16" s="15"/>
      <c r="FS16" s="33"/>
      <c r="FT16" s="16" t="str">
        <f>IF(FS16="","",IF(FW$6="","Површина?",IF(FS$13="","садња/сетва?",IF(FO16="","Врста дрвећа?",IF(FQ16="","Старост?",IF(FR16="","Класа?",FS16*ROUND(FW$6,2)))))))</f>
        <v/>
      </c>
      <c r="FU16" s="387"/>
      <c r="FV16" s="387"/>
      <c r="FW16" s="388"/>
      <c r="FY16" s="389"/>
      <c r="FZ16" s="387"/>
      <c r="GA16" s="14"/>
      <c r="GB16" s="15"/>
      <c r="GC16" s="33"/>
      <c r="GD16" s="16" t="str">
        <f>IF(GC16="","",IF(GG$6="","Површина?",IF(GC$13="","садња/сетва?",IF(FY16="","Врста дрвећа?",IF(GA16="","Старост?",IF(GB16="","Класа?",GC16*ROUND(GG$6,2)))))))</f>
        <v/>
      </c>
      <c r="GE16" s="387"/>
      <c r="GF16" s="387"/>
      <c r="GG16" s="388"/>
      <c r="GI16" s="389"/>
      <c r="GJ16" s="387"/>
      <c r="GK16" s="14"/>
      <c r="GL16" s="15"/>
      <c r="GM16" s="33"/>
      <c r="GN16" s="16" t="str">
        <f>IF(GM16="","",IF(GQ$6="","Површина?",IF(GM$13="","садња/сетва?",IF(GI16="","Врста дрвећа?",IF(GK16="","Старост?",IF(GL16="","Класа?",GM16*ROUND(GQ$6,2)))))))</f>
        <v/>
      </c>
      <c r="GO16" s="387"/>
      <c r="GP16" s="387"/>
      <c r="GQ16" s="388"/>
    </row>
    <row r="17" spans="1:199" ht="18" customHeight="1" x14ac:dyDescent="0.2">
      <c r="A17" s="389"/>
      <c r="B17" s="387"/>
      <c r="C17" s="14"/>
      <c r="D17" s="15"/>
      <c r="E17" s="33"/>
      <c r="F17" s="16" t="str">
        <f>IF(E17="","",IF(I$6="","Површина?",IF(E$13="","садња/сетва?",IF(A17="","Врста дрвећа?",IF(C17="","Старост?",IF(D17="","Класа?",E17*ROUND(I$6,2)))))))</f>
        <v/>
      </c>
      <c r="G17" s="387"/>
      <c r="H17" s="387"/>
      <c r="I17" s="388"/>
      <c r="K17" s="389"/>
      <c r="L17" s="387"/>
      <c r="M17" s="14"/>
      <c r="N17" s="15"/>
      <c r="O17" s="33"/>
      <c r="P17" s="16" t="str">
        <f>IF(O17="","",IF(S$6="","Површина?",IF(O$13="","садња/сетва?",IF(K17="","Врста дрвећа?",IF(M17="","Старост?",IF(N17="","Класа?",O17*ROUND(S$6,2)))))))</f>
        <v/>
      </c>
      <c r="Q17" s="387"/>
      <c r="R17" s="387"/>
      <c r="S17" s="388"/>
      <c r="U17" s="389"/>
      <c r="V17" s="387"/>
      <c r="W17" s="14"/>
      <c r="X17" s="15"/>
      <c r="Y17" s="33"/>
      <c r="Z17" s="16" t="str">
        <f>IF(Y17="","",IF(AC$6="","Површина?",IF(Y$13="","садња/сетва?",IF(U17="","Врста дрвећа?",IF(W17="","Старост?",IF(X17="","Класа?",Y17*ROUND(AC$6,2)))))))</f>
        <v/>
      </c>
      <c r="AA17" s="387"/>
      <c r="AB17" s="387"/>
      <c r="AC17" s="388"/>
      <c r="AE17" s="389"/>
      <c r="AF17" s="387"/>
      <c r="AG17" s="14"/>
      <c r="AH17" s="15"/>
      <c r="AI17" s="33"/>
      <c r="AJ17" s="16" t="str">
        <f>IF(AI17="","",IF(AM$6="","Површина?",IF(AI$13="","садња/сетва?",IF(AE17="","Врста дрвећа?",IF(AG17="","Старост?",IF(AH17="","Класа?",AI17*ROUND(AM$6,2)))))))</f>
        <v/>
      </c>
      <c r="AK17" s="387"/>
      <c r="AL17" s="387"/>
      <c r="AM17" s="388"/>
      <c r="AO17" s="389"/>
      <c r="AP17" s="387"/>
      <c r="AQ17" s="14"/>
      <c r="AR17" s="15"/>
      <c r="AS17" s="33"/>
      <c r="AT17" s="16" t="str">
        <f>IF(AS17="","",IF(AW$6="","Површина?",IF(AS$13="","садња/сетва?",IF(AO17="","Врста дрвећа?",IF(AQ17="","Старост?",IF(AR17="","Класа?",AS17*ROUND(AW$6,2)))))))</f>
        <v/>
      </c>
      <c r="AU17" s="387"/>
      <c r="AV17" s="387"/>
      <c r="AW17" s="388"/>
      <c r="AY17" s="389"/>
      <c r="AZ17" s="387"/>
      <c r="BA17" s="14"/>
      <c r="BB17" s="15"/>
      <c r="BC17" s="33"/>
      <c r="BD17" s="16" t="str">
        <f>IF(BC17="","",IF(BG$6="","Површина?",IF(BC$13="","садња/сетва?",IF(AY17="","Врста дрвећа?",IF(BA17="","Старост?",IF(BB17="","Класа?",BC17*ROUND(BG$6,2)))))))</f>
        <v/>
      </c>
      <c r="BE17" s="387"/>
      <c r="BF17" s="387"/>
      <c r="BG17" s="388"/>
      <c r="BI17" s="389"/>
      <c r="BJ17" s="387"/>
      <c r="BK17" s="14"/>
      <c r="BL17" s="15"/>
      <c r="BM17" s="33"/>
      <c r="BN17" s="16" t="str">
        <f>IF(BM17="","",IF(BQ$6="","Површина?",IF(BM$13="","садња/сетва?",IF(BI17="","Врста дрвећа?",IF(BK17="","Старост?",IF(BL17="","Класа?",BM17*ROUND(BQ$6,2)))))))</f>
        <v/>
      </c>
      <c r="BO17" s="387"/>
      <c r="BP17" s="387"/>
      <c r="BQ17" s="388"/>
      <c r="BS17" s="389"/>
      <c r="BT17" s="387"/>
      <c r="BU17" s="14"/>
      <c r="BV17" s="15"/>
      <c r="BW17" s="33"/>
      <c r="BX17" s="16" t="str">
        <f>IF(BW17="","",IF(CA$6="","Површина?",IF(BW$13="","садња/сетва?",IF(BS17="","Врста дрвећа?",IF(BU17="","Старост?",IF(BV17="","Класа?",BW17*ROUND(CA$6,2)))))))</f>
        <v/>
      </c>
      <c r="BY17" s="387"/>
      <c r="BZ17" s="387"/>
      <c r="CA17" s="388"/>
      <c r="CC17" s="389"/>
      <c r="CD17" s="387"/>
      <c r="CE17" s="14"/>
      <c r="CF17" s="15"/>
      <c r="CG17" s="33"/>
      <c r="CH17" s="16" t="str">
        <f>IF(CG17="","",IF(CK$6="","Површина?",IF(CG$13="","садња/сетва?",IF(CC17="","Врста дрвећа?",IF(CE17="","Старост?",IF(CF17="","Класа?",CG17*ROUND(CK$6,2)))))))</f>
        <v/>
      </c>
      <c r="CI17" s="387"/>
      <c r="CJ17" s="387"/>
      <c r="CK17" s="388"/>
      <c r="CM17" s="389"/>
      <c r="CN17" s="387"/>
      <c r="CO17" s="14"/>
      <c r="CP17" s="15"/>
      <c r="CQ17" s="33"/>
      <c r="CR17" s="16" t="str">
        <f>IF(CQ17="","",IF(CU$6="","Површина?",IF(CQ$13="","садња/сетва?",IF(CM17="","Врста дрвећа?",IF(CO17="","Старост?",IF(CP17="","Класа?",CQ17*ROUND(CU$6,2)))))))</f>
        <v/>
      </c>
      <c r="CS17" s="387"/>
      <c r="CT17" s="387"/>
      <c r="CU17" s="388"/>
      <c r="CW17" s="389"/>
      <c r="CX17" s="387"/>
      <c r="CY17" s="14"/>
      <c r="CZ17" s="15"/>
      <c r="DA17" s="33"/>
      <c r="DB17" s="16" t="str">
        <f>IF(DA17="","",IF(DE$6="","Површина?",IF(DA$13="","садња/сетва?",IF(CW17="","Врста дрвећа?",IF(CY17="","Старост?",IF(CZ17="","Класа?",DA17*ROUND(DE$6,2)))))))</f>
        <v/>
      </c>
      <c r="DC17" s="387"/>
      <c r="DD17" s="387"/>
      <c r="DE17" s="388"/>
      <c r="DG17" s="389"/>
      <c r="DH17" s="387"/>
      <c r="DI17" s="14"/>
      <c r="DJ17" s="15"/>
      <c r="DK17" s="33"/>
      <c r="DL17" s="16" t="str">
        <f>IF(DK17="","",IF(DO$6="","Површина?",IF(DK$13="","садња/сетва?",IF(DG17="","Врста дрвећа?",IF(DI17="","Старост?",IF(DJ17="","Класа?",DK17*ROUND(DO$6,2)))))))</f>
        <v/>
      </c>
      <c r="DM17" s="387"/>
      <c r="DN17" s="387"/>
      <c r="DO17" s="388"/>
      <c r="DQ17" s="389"/>
      <c r="DR17" s="387"/>
      <c r="DS17" s="14"/>
      <c r="DT17" s="15"/>
      <c r="DU17" s="33"/>
      <c r="DV17" s="16" t="str">
        <f>IF(DU17="","",IF(DY$6="","Површина?",IF(DU$13="","садња/сетва?",IF(DQ17="","Врста дрвећа?",IF(DS17="","Старост?",IF(DT17="","Класа?",DU17*ROUND(DY$6,2)))))))</f>
        <v/>
      </c>
      <c r="DW17" s="387"/>
      <c r="DX17" s="387"/>
      <c r="DY17" s="388"/>
      <c r="EA17" s="389"/>
      <c r="EB17" s="387"/>
      <c r="EC17" s="14"/>
      <c r="ED17" s="15"/>
      <c r="EE17" s="33"/>
      <c r="EF17" s="16" t="str">
        <f>IF(EE17="","",IF(EI$6="","Површина?",IF(EE$13="","садња/сетва?",IF(EA17="","Врста дрвећа?",IF(EC17="","Старост?",IF(ED17="","Класа?",EE17*ROUND(EI$6,2)))))))</f>
        <v/>
      </c>
      <c r="EG17" s="387"/>
      <c r="EH17" s="387"/>
      <c r="EI17" s="388"/>
      <c r="EK17" s="389"/>
      <c r="EL17" s="387"/>
      <c r="EM17" s="14"/>
      <c r="EN17" s="15"/>
      <c r="EO17" s="33"/>
      <c r="EP17" s="16" t="str">
        <f>IF(EO17="","",IF(ES$6="","Површина?",IF(EO$13="","садња/сетва?",IF(EK17="","Врста дрвећа?",IF(EM17="","Старост?",IF(EN17="","Класа?",EO17*ROUND(ES$6,2)))))))</f>
        <v/>
      </c>
      <c r="EQ17" s="387"/>
      <c r="ER17" s="387"/>
      <c r="ES17" s="388"/>
      <c r="EU17" s="389"/>
      <c r="EV17" s="387"/>
      <c r="EW17" s="14"/>
      <c r="EX17" s="15"/>
      <c r="EY17" s="33"/>
      <c r="EZ17" s="16" t="str">
        <f>IF(EY17="","",IF(FC$6="","Површина?",IF(EY$13="","садња/сетва?",IF(EU17="","Врста дрвећа?",IF(EW17="","Старост?",IF(EX17="","Класа?",EY17*ROUND(FC$6,2)))))))</f>
        <v/>
      </c>
      <c r="FA17" s="387"/>
      <c r="FB17" s="387"/>
      <c r="FC17" s="388"/>
      <c r="FE17" s="389"/>
      <c r="FF17" s="387"/>
      <c r="FG17" s="14"/>
      <c r="FH17" s="15"/>
      <c r="FI17" s="33"/>
      <c r="FJ17" s="16" t="str">
        <f>IF(FI17="","",IF(FM$6="","Површина?",IF(FI$13="","садња/сетва?",IF(FE17="","Врста дрвећа?",IF(FG17="","Старост?",IF(FH17="","Класа?",FI17*ROUND(FM$6,2)))))))</f>
        <v/>
      </c>
      <c r="FK17" s="387"/>
      <c r="FL17" s="387"/>
      <c r="FM17" s="388"/>
      <c r="FO17" s="389"/>
      <c r="FP17" s="387"/>
      <c r="FQ17" s="14"/>
      <c r="FR17" s="15"/>
      <c r="FS17" s="33"/>
      <c r="FT17" s="16" t="str">
        <f>IF(FS17="","",IF(FW$6="","Површина?",IF(FS$13="","садња/сетва?",IF(FO17="","Врста дрвећа?",IF(FQ17="","Старост?",IF(FR17="","Класа?",FS17*ROUND(FW$6,2)))))))</f>
        <v/>
      </c>
      <c r="FU17" s="387"/>
      <c r="FV17" s="387"/>
      <c r="FW17" s="388"/>
      <c r="FY17" s="389"/>
      <c r="FZ17" s="387"/>
      <c r="GA17" s="14"/>
      <c r="GB17" s="15"/>
      <c r="GC17" s="33"/>
      <c r="GD17" s="16" t="str">
        <f>IF(GC17="","",IF(GG$6="","Површина?",IF(GC$13="","садња/сетва?",IF(FY17="","Врста дрвећа?",IF(GA17="","Старост?",IF(GB17="","Класа?",GC17*ROUND(GG$6,2)))))))</f>
        <v/>
      </c>
      <c r="GE17" s="387"/>
      <c r="GF17" s="387"/>
      <c r="GG17" s="388"/>
      <c r="GI17" s="389"/>
      <c r="GJ17" s="387"/>
      <c r="GK17" s="14"/>
      <c r="GL17" s="15"/>
      <c r="GM17" s="33"/>
      <c r="GN17" s="16" t="str">
        <f>IF(GM17="","",IF(GQ$6="","Површина?",IF(GM$13="","садња/сетва?",IF(GI17="","Врста дрвећа?",IF(GK17="","Старост?",IF(GL17="","Класа?",GM17*ROUND(GQ$6,2)))))))</f>
        <v/>
      </c>
      <c r="GO17" s="387"/>
      <c r="GP17" s="387"/>
      <c r="GQ17" s="388"/>
    </row>
    <row r="18" spans="1:199" ht="18" customHeight="1" x14ac:dyDescent="0.2">
      <c r="A18" s="389"/>
      <c r="B18" s="387"/>
      <c r="C18" s="14"/>
      <c r="D18" s="15"/>
      <c r="E18" s="33"/>
      <c r="F18" s="16" t="str">
        <f>IF(E18="","",IF(I$6="","Површина?",IF(E$13="","садња/сетва?",IF(A18="","Врста дрвећа?",IF(C18="","Старост?",IF(D18="","Класа?",E18*ROUND(I$6,2)))))))</f>
        <v/>
      </c>
      <c r="G18" s="387"/>
      <c r="H18" s="387"/>
      <c r="I18" s="388"/>
      <c r="K18" s="389"/>
      <c r="L18" s="387"/>
      <c r="M18" s="14"/>
      <c r="N18" s="15"/>
      <c r="O18" s="33"/>
      <c r="P18" s="16" t="str">
        <f>IF(O18="","",IF(S$6="","Површина?",IF(O$13="","садња/сетва?",IF(K18="","Врста дрвећа?",IF(M18="","Старост?",IF(N18="","Класа?",O18*ROUND(S$6,2)))))))</f>
        <v/>
      </c>
      <c r="Q18" s="387"/>
      <c r="R18" s="387"/>
      <c r="S18" s="388"/>
      <c r="U18" s="389"/>
      <c r="V18" s="387"/>
      <c r="W18" s="14"/>
      <c r="X18" s="15"/>
      <c r="Y18" s="33"/>
      <c r="Z18" s="16" t="str">
        <f>IF(Y18="","",IF(AC$6="","Површина?",IF(Y$13="","садња/сетва?",IF(U18="","Врста дрвећа?",IF(W18="","Старост?",IF(X18="","Класа?",Y18*ROUND(AC$6,2)))))))</f>
        <v/>
      </c>
      <c r="AA18" s="387"/>
      <c r="AB18" s="387"/>
      <c r="AC18" s="388"/>
      <c r="AE18" s="389"/>
      <c r="AF18" s="387"/>
      <c r="AG18" s="14"/>
      <c r="AH18" s="15"/>
      <c r="AI18" s="33"/>
      <c r="AJ18" s="16" t="str">
        <f>IF(AI18="","",IF(AM$6="","Површина?",IF(AI$13="","садња/сетва?",IF(AE18="","Врста дрвећа?",IF(AG18="","Старост?",IF(AH18="","Класа?",AI18*ROUND(AM$6,2)))))))</f>
        <v/>
      </c>
      <c r="AK18" s="387"/>
      <c r="AL18" s="387"/>
      <c r="AM18" s="388"/>
      <c r="AO18" s="389"/>
      <c r="AP18" s="387"/>
      <c r="AQ18" s="14"/>
      <c r="AR18" s="15"/>
      <c r="AS18" s="33"/>
      <c r="AT18" s="16" t="str">
        <f>IF(AS18="","",IF(AW$6="","Површина?",IF(AS$13="","садња/сетва?",IF(AO18="","Врста дрвећа?",IF(AQ18="","Старост?",IF(AR18="","Класа?",AS18*ROUND(AW$6,2)))))))</f>
        <v/>
      </c>
      <c r="AU18" s="387"/>
      <c r="AV18" s="387"/>
      <c r="AW18" s="388"/>
      <c r="AY18" s="389"/>
      <c r="AZ18" s="387"/>
      <c r="BA18" s="14"/>
      <c r="BB18" s="15"/>
      <c r="BC18" s="33"/>
      <c r="BD18" s="16" t="str">
        <f>IF(BC18="","",IF(BG$6="","Површина?",IF(BC$13="","садња/сетва?",IF(AY18="","Врста дрвећа?",IF(BA18="","Старост?",IF(BB18="","Класа?",BC18*ROUND(BG$6,2)))))))</f>
        <v/>
      </c>
      <c r="BE18" s="387"/>
      <c r="BF18" s="387"/>
      <c r="BG18" s="388"/>
      <c r="BI18" s="389"/>
      <c r="BJ18" s="387"/>
      <c r="BK18" s="14"/>
      <c r="BL18" s="15"/>
      <c r="BM18" s="33"/>
      <c r="BN18" s="16" t="str">
        <f>IF(BM18="","",IF(BQ$6="","Површина?",IF(BM$13="","садња/сетва?",IF(BI18="","Врста дрвећа?",IF(BK18="","Старост?",IF(BL18="","Класа?",BM18*ROUND(BQ$6,2)))))))</f>
        <v/>
      </c>
      <c r="BO18" s="387"/>
      <c r="BP18" s="387"/>
      <c r="BQ18" s="388"/>
      <c r="BS18" s="389"/>
      <c r="BT18" s="387"/>
      <c r="BU18" s="14"/>
      <c r="BV18" s="15"/>
      <c r="BW18" s="33"/>
      <c r="BX18" s="16" t="str">
        <f>IF(BW18="","",IF(CA$6="","Површина?",IF(BW$13="","садња/сетва?",IF(BS18="","Врста дрвећа?",IF(BU18="","Старост?",IF(BV18="","Класа?",BW18*ROUND(CA$6,2)))))))</f>
        <v/>
      </c>
      <c r="BY18" s="387"/>
      <c r="BZ18" s="387"/>
      <c r="CA18" s="388"/>
      <c r="CC18" s="389"/>
      <c r="CD18" s="387"/>
      <c r="CE18" s="14"/>
      <c r="CF18" s="15"/>
      <c r="CG18" s="33"/>
      <c r="CH18" s="16" t="str">
        <f>IF(CG18="","",IF(CK$6="","Површина?",IF(CG$13="","садња/сетва?",IF(CC18="","Врста дрвећа?",IF(CE18="","Старост?",IF(CF18="","Класа?",CG18*ROUND(CK$6,2)))))))</f>
        <v/>
      </c>
      <c r="CI18" s="387"/>
      <c r="CJ18" s="387"/>
      <c r="CK18" s="388"/>
      <c r="CM18" s="389"/>
      <c r="CN18" s="387"/>
      <c r="CO18" s="14"/>
      <c r="CP18" s="15"/>
      <c r="CQ18" s="33"/>
      <c r="CR18" s="16" t="str">
        <f>IF(CQ18="","",IF(CU$6="","Површина?",IF(CQ$13="","садња/сетва?",IF(CM18="","Врста дрвећа?",IF(CO18="","Старост?",IF(CP18="","Класа?",CQ18*ROUND(CU$6,2)))))))</f>
        <v/>
      </c>
      <c r="CS18" s="387"/>
      <c r="CT18" s="387"/>
      <c r="CU18" s="388"/>
      <c r="CW18" s="389"/>
      <c r="CX18" s="387"/>
      <c r="CY18" s="14"/>
      <c r="CZ18" s="15"/>
      <c r="DA18" s="33"/>
      <c r="DB18" s="16" t="str">
        <f>IF(DA18="","",IF(DE$6="","Површина?",IF(DA$13="","садња/сетва?",IF(CW18="","Врста дрвећа?",IF(CY18="","Старост?",IF(CZ18="","Класа?",DA18*ROUND(DE$6,2)))))))</f>
        <v/>
      </c>
      <c r="DC18" s="387"/>
      <c r="DD18" s="387"/>
      <c r="DE18" s="388"/>
      <c r="DG18" s="389"/>
      <c r="DH18" s="387"/>
      <c r="DI18" s="14"/>
      <c r="DJ18" s="15"/>
      <c r="DK18" s="33"/>
      <c r="DL18" s="16" t="str">
        <f>IF(DK18="","",IF(DO$6="","Површина?",IF(DK$13="","садња/сетва?",IF(DG18="","Врста дрвећа?",IF(DI18="","Старост?",IF(DJ18="","Класа?",DK18*ROUND(DO$6,2)))))))</f>
        <v/>
      </c>
      <c r="DM18" s="387"/>
      <c r="DN18" s="387"/>
      <c r="DO18" s="388"/>
      <c r="DQ18" s="389"/>
      <c r="DR18" s="387"/>
      <c r="DS18" s="14"/>
      <c r="DT18" s="15"/>
      <c r="DU18" s="33"/>
      <c r="DV18" s="16" t="str">
        <f>IF(DU18="","",IF(DY$6="","Површина?",IF(DU$13="","садња/сетва?",IF(DQ18="","Врста дрвећа?",IF(DS18="","Старост?",IF(DT18="","Класа?",DU18*ROUND(DY$6,2)))))))</f>
        <v/>
      </c>
      <c r="DW18" s="387"/>
      <c r="DX18" s="387"/>
      <c r="DY18" s="388"/>
      <c r="EA18" s="389"/>
      <c r="EB18" s="387"/>
      <c r="EC18" s="14"/>
      <c r="ED18" s="15"/>
      <c r="EE18" s="33"/>
      <c r="EF18" s="16" t="str">
        <f>IF(EE18="","",IF(EI$6="","Површина?",IF(EE$13="","садња/сетва?",IF(EA18="","Врста дрвећа?",IF(EC18="","Старост?",IF(ED18="","Класа?",EE18*ROUND(EI$6,2)))))))</f>
        <v/>
      </c>
      <c r="EG18" s="387"/>
      <c r="EH18" s="387"/>
      <c r="EI18" s="388"/>
      <c r="EK18" s="389"/>
      <c r="EL18" s="387"/>
      <c r="EM18" s="14"/>
      <c r="EN18" s="15"/>
      <c r="EO18" s="33"/>
      <c r="EP18" s="16" t="str">
        <f>IF(EO18="","",IF(ES$6="","Површина?",IF(EO$13="","садња/сетва?",IF(EK18="","Врста дрвећа?",IF(EM18="","Старост?",IF(EN18="","Класа?",EO18*ROUND(ES$6,2)))))))</f>
        <v/>
      </c>
      <c r="EQ18" s="387"/>
      <c r="ER18" s="387"/>
      <c r="ES18" s="388"/>
      <c r="EU18" s="389"/>
      <c r="EV18" s="387"/>
      <c r="EW18" s="14"/>
      <c r="EX18" s="15"/>
      <c r="EY18" s="33"/>
      <c r="EZ18" s="16" t="str">
        <f>IF(EY18="","",IF(FC$6="","Површина?",IF(EY$13="","садња/сетва?",IF(EU18="","Врста дрвећа?",IF(EW18="","Старост?",IF(EX18="","Класа?",EY18*ROUND(FC$6,2)))))))</f>
        <v/>
      </c>
      <c r="FA18" s="387"/>
      <c r="FB18" s="387"/>
      <c r="FC18" s="388"/>
      <c r="FE18" s="389"/>
      <c r="FF18" s="387"/>
      <c r="FG18" s="14"/>
      <c r="FH18" s="15"/>
      <c r="FI18" s="33"/>
      <c r="FJ18" s="16" t="str">
        <f>IF(FI18="","",IF(FM$6="","Површина?",IF(FI$13="","садња/сетва?",IF(FE18="","Врста дрвећа?",IF(FG18="","Старост?",IF(FH18="","Класа?",FI18*ROUND(FM$6,2)))))))</f>
        <v/>
      </c>
      <c r="FK18" s="387"/>
      <c r="FL18" s="387"/>
      <c r="FM18" s="388"/>
      <c r="FO18" s="389"/>
      <c r="FP18" s="387"/>
      <c r="FQ18" s="14"/>
      <c r="FR18" s="15"/>
      <c r="FS18" s="33"/>
      <c r="FT18" s="16" t="str">
        <f>IF(FS18="","",IF(FW$6="","Површина?",IF(FS$13="","садња/сетва?",IF(FO18="","Врста дрвећа?",IF(FQ18="","Старост?",IF(FR18="","Класа?",FS18*ROUND(FW$6,2)))))))</f>
        <v/>
      </c>
      <c r="FU18" s="387"/>
      <c r="FV18" s="387"/>
      <c r="FW18" s="388"/>
      <c r="FY18" s="389"/>
      <c r="FZ18" s="387"/>
      <c r="GA18" s="14"/>
      <c r="GB18" s="15"/>
      <c r="GC18" s="33"/>
      <c r="GD18" s="16" t="str">
        <f>IF(GC18="","",IF(GG$6="","Површина?",IF(GC$13="","садња/сетва?",IF(FY18="","Врста дрвећа?",IF(GA18="","Старост?",IF(GB18="","Класа?",GC18*ROUND(GG$6,2)))))))</f>
        <v/>
      </c>
      <c r="GE18" s="387"/>
      <c r="GF18" s="387"/>
      <c r="GG18" s="388"/>
      <c r="GI18" s="389"/>
      <c r="GJ18" s="387"/>
      <c r="GK18" s="14"/>
      <c r="GL18" s="15"/>
      <c r="GM18" s="33"/>
      <c r="GN18" s="16" t="str">
        <f>IF(GM18="","",IF(GQ$6="","Површина?",IF(GM$13="","садња/сетва?",IF(GI18="","Врста дрвећа?",IF(GK18="","Старост?",IF(GL18="","Класа?",GM18*ROUND(GQ$6,2)))))))</f>
        <v/>
      </c>
      <c r="GO18" s="387"/>
      <c r="GP18" s="387"/>
      <c r="GQ18" s="388"/>
    </row>
    <row r="19" spans="1:199" ht="18" customHeight="1" thickBot="1" x14ac:dyDescent="0.25">
      <c r="A19" s="374" t="s">
        <v>93</v>
      </c>
      <c r="B19" s="375"/>
      <c r="C19" s="375"/>
      <c r="D19" s="375"/>
      <c r="E19" s="375"/>
      <c r="F19" s="17">
        <f>SUM(F15:F18)</f>
        <v>0</v>
      </c>
      <c r="G19" s="390"/>
      <c r="H19" s="390"/>
      <c r="I19" s="391"/>
      <c r="K19" s="374" t="s">
        <v>93</v>
      </c>
      <c r="L19" s="375"/>
      <c r="M19" s="375"/>
      <c r="N19" s="375"/>
      <c r="O19" s="375"/>
      <c r="P19" s="17">
        <f>SUM(P15:P18)</f>
        <v>0</v>
      </c>
      <c r="Q19" s="390"/>
      <c r="R19" s="390"/>
      <c r="S19" s="391"/>
      <c r="U19" s="374" t="s">
        <v>93</v>
      </c>
      <c r="V19" s="375"/>
      <c r="W19" s="375"/>
      <c r="X19" s="375"/>
      <c r="Y19" s="375"/>
      <c r="Z19" s="17">
        <f>SUM(Z15:Z18)</f>
        <v>0</v>
      </c>
      <c r="AA19" s="390"/>
      <c r="AB19" s="390"/>
      <c r="AC19" s="391"/>
      <c r="AE19" s="374" t="s">
        <v>93</v>
      </c>
      <c r="AF19" s="375"/>
      <c r="AG19" s="375"/>
      <c r="AH19" s="375"/>
      <c r="AI19" s="375"/>
      <c r="AJ19" s="17">
        <f>SUM(AJ15:AJ18)</f>
        <v>0</v>
      </c>
      <c r="AK19" s="390"/>
      <c r="AL19" s="390"/>
      <c r="AM19" s="391"/>
      <c r="AO19" s="374" t="s">
        <v>93</v>
      </c>
      <c r="AP19" s="375"/>
      <c r="AQ19" s="375"/>
      <c r="AR19" s="375"/>
      <c r="AS19" s="375"/>
      <c r="AT19" s="17">
        <f>SUM(AT15:AT18)</f>
        <v>0</v>
      </c>
      <c r="AU19" s="390"/>
      <c r="AV19" s="390"/>
      <c r="AW19" s="391"/>
      <c r="AY19" s="374" t="s">
        <v>93</v>
      </c>
      <c r="AZ19" s="375"/>
      <c r="BA19" s="375"/>
      <c r="BB19" s="375"/>
      <c r="BC19" s="375"/>
      <c r="BD19" s="17">
        <f>SUM(BD15:BD18)</f>
        <v>0</v>
      </c>
      <c r="BE19" s="390"/>
      <c r="BF19" s="390"/>
      <c r="BG19" s="391"/>
      <c r="BI19" s="374" t="s">
        <v>93</v>
      </c>
      <c r="BJ19" s="375"/>
      <c r="BK19" s="375"/>
      <c r="BL19" s="375"/>
      <c r="BM19" s="375"/>
      <c r="BN19" s="17">
        <f>SUM(BN15:BN18)</f>
        <v>0</v>
      </c>
      <c r="BO19" s="390"/>
      <c r="BP19" s="390"/>
      <c r="BQ19" s="391"/>
      <c r="BS19" s="374" t="s">
        <v>93</v>
      </c>
      <c r="BT19" s="375"/>
      <c r="BU19" s="375"/>
      <c r="BV19" s="375"/>
      <c r="BW19" s="375"/>
      <c r="BX19" s="17">
        <f>SUM(BX15:BX18)</f>
        <v>0</v>
      </c>
      <c r="BY19" s="390"/>
      <c r="BZ19" s="390"/>
      <c r="CA19" s="391"/>
      <c r="CC19" s="374" t="s">
        <v>93</v>
      </c>
      <c r="CD19" s="375"/>
      <c r="CE19" s="375"/>
      <c r="CF19" s="375"/>
      <c r="CG19" s="375"/>
      <c r="CH19" s="17">
        <f>SUM(CH15:CH18)</f>
        <v>0</v>
      </c>
      <c r="CI19" s="390"/>
      <c r="CJ19" s="390"/>
      <c r="CK19" s="391"/>
      <c r="CM19" s="374" t="s">
        <v>93</v>
      </c>
      <c r="CN19" s="375"/>
      <c r="CO19" s="375"/>
      <c r="CP19" s="375"/>
      <c r="CQ19" s="375"/>
      <c r="CR19" s="17">
        <f>SUM(CR15:CR18)</f>
        <v>0</v>
      </c>
      <c r="CS19" s="390"/>
      <c r="CT19" s="390"/>
      <c r="CU19" s="391"/>
      <c r="CW19" s="374" t="s">
        <v>93</v>
      </c>
      <c r="CX19" s="375"/>
      <c r="CY19" s="375"/>
      <c r="CZ19" s="375"/>
      <c r="DA19" s="375"/>
      <c r="DB19" s="17">
        <f>SUM(DB15:DB18)</f>
        <v>0</v>
      </c>
      <c r="DC19" s="390"/>
      <c r="DD19" s="390"/>
      <c r="DE19" s="391"/>
      <c r="DG19" s="374" t="s">
        <v>93</v>
      </c>
      <c r="DH19" s="375"/>
      <c r="DI19" s="375"/>
      <c r="DJ19" s="375"/>
      <c r="DK19" s="375"/>
      <c r="DL19" s="17">
        <f>SUM(DL15:DL18)</f>
        <v>0</v>
      </c>
      <c r="DM19" s="390"/>
      <c r="DN19" s="390"/>
      <c r="DO19" s="391"/>
      <c r="DQ19" s="374" t="s">
        <v>93</v>
      </c>
      <c r="DR19" s="375"/>
      <c r="DS19" s="375"/>
      <c r="DT19" s="375"/>
      <c r="DU19" s="375"/>
      <c r="DV19" s="17">
        <f>SUM(DV15:DV18)</f>
        <v>0</v>
      </c>
      <c r="DW19" s="390"/>
      <c r="DX19" s="390"/>
      <c r="DY19" s="391"/>
      <c r="EA19" s="374" t="s">
        <v>93</v>
      </c>
      <c r="EB19" s="375"/>
      <c r="EC19" s="375"/>
      <c r="ED19" s="375"/>
      <c r="EE19" s="375"/>
      <c r="EF19" s="17">
        <f>SUM(EF15:EF18)</f>
        <v>0</v>
      </c>
      <c r="EG19" s="390"/>
      <c r="EH19" s="390"/>
      <c r="EI19" s="391"/>
      <c r="EK19" s="374" t="s">
        <v>93</v>
      </c>
      <c r="EL19" s="375"/>
      <c r="EM19" s="375"/>
      <c r="EN19" s="375"/>
      <c r="EO19" s="375"/>
      <c r="EP19" s="17">
        <f>SUM(EP15:EP18)</f>
        <v>0</v>
      </c>
      <c r="EQ19" s="390"/>
      <c r="ER19" s="390"/>
      <c r="ES19" s="391"/>
      <c r="EU19" s="374" t="s">
        <v>93</v>
      </c>
      <c r="EV19" s="375"/>
      <c r="EW19" s="375"/>
      <c r="EX19" s="375"/>
      <c r="EY19" s="375"/>
      <c r="EZ19" s="17">
        <f>SUM(EZ15:EZ18)</f>
        <v>0</v>
      </c>
      <c r="FA19" s="390"/>
      <c r="FB19" s="390"/>
      <c r="FC19" s="391"/>
      <c r="FE19" s="374" t="s">
        <v>93</v>
      </c>
      <c r="FF19" s="375"/>
      <c r="FG19" s="375"/>
      <c r="FH19" s="375"/>
      <c r="FI19" s="375"/>
      <c r="FJ19" s="17">
        <f>SUM(FJ15:FJ18)</f>
        <v>0</v>
      </c>
      <c r="FK19" s="390"/>
      <c r="FL19" s="390"/>
      <c r="FM19" s="391"/>
      <c r="FO19" s="374" t="s">
        <v>93</v>
      </c>
      <c r="FP19" s="375"/>
      <c r="FQ19" s="375"/>
      <c r="FR19" s="375"/>
      <c r="FS19" s="375"/>
      <c r="FT19" s="17">
        <f>SUM(FT15:FT18)</f>
        <v>0</v>
      </c>
      <c r="FU19" s="390"/>
      <c r="FV19" s="390"/>
      <c r="FW19" s="391"/>
      <c r="FY19" s="374" t="s">
        <v>93</v>
      </c>
      <c r="FZ19" s="375"/>
      <c r="GA19" s="375"/>
      <c r="GB19" s="375"/>
      <c r="GC19" s="375"/>
      <c r="GD19" s="17">
        <f>SUM(GD15:GD18)</f>
        <v>0</v>
      </c>
      <c r="GE19" s="390"/>
      <c r="GF19" s="390"/>
      <c r="GG19" s="391"/>
      <c r="GI19" s="374" t="s">
        <v>93</v>
      </c>
      <c r="GJ19" s="375"/>
      <c r="GK19" s="375"/>
      <c r="GL19" s="375"/>
      <c r="GM19" s="375"/>
      <c r="GN19" s="17">
        <f>SUM(GN15:GN18)</f>
        <v>0</v>
      </c>
      <c r="GO19" s="390"/>
      <c r="GP19" s="390"/>
      <c r="GQ19" s="391"/>
    </row>
    <row r="20" spans="1:199" ht="18" customHeight="1" thickBot="1" x14ac:dyDescent="0.25">
      <c r="A20" s="176"/>
      <c r="B20" s="176"/>
      <c r="C20" s="176"/>
      <c r="D20" s="176"/>
      <c r="E20" s="176"/>
      <c r="F20" s="176"/>
      <c r="G20" s="176"/>
      <c r="H20" s="176"/>
      <c r="I20" s="176"/>
      <c r="K20" s="176"/>
      <c r="L20" s="176"/>
      <c r="M20" s="176"/>
      <c r="N20" s="176"/>
      <c r="O20" s="176"/>
      <c r="P20" s="176"/>
      <c r="Q20" s="176"/>
      <c r="R20" s="176"/>
      <c r="S20" s="176"/>
      <c r="U20" s="176"/>
      <c r="V20" s="176"/>
      <c r="W20" s="176"/>
      <c r="X20" s="176"/>
      <c r="Y20" s="176"/>
      <c r="Z20" s="176"/>
      <c r="AA20" s="176"/>
      <c r="AB20" s="176"/>
      <c r="AC20" s="176"/>
      <c r="AE20" s="176"/>
      <c r="AF20" s="176"/>
      <c r="AG20" s="176"/>
      <c r="AH20" s="176"/>
      <c r="AI20" s="176"/>
      <c r="AJ20" s="176"/>
      <c r="AK20" s="176"/>
      <c r="AL20" s="176"/>
      <c r="AM20" s="176"/>
      <c r="AO20" s="176"/>
      <c r="AP20" s="176"/>
      <c r="AQ20" s="176"/>
      <c r="AR20" s="176"/>
      <c r="AS20" s="176"/>
      <c r="AT20" s="176"/>
      <c r="AU20" s="176"/>
      <c r="AV20" s="176"/>
      <c r="AW20" s="176"/>
      <c r="AY20" s="176"/>
      <c r="AZ20" s="176"/>
      <c r="BA20" s="176"/>
      <c r="BB20" s="176"/>
      <c r="BC20" s="176"/>
      <c r="BD20" s="176"/>
      <c r="BE20" s="176"/>
      <c r="BF20" s="176"/>
      <c r="BG20" s="176"/>
      <c r="BI20" s="176"/>
      <c r="BJ20" s="176"/>
      <c r="BK20" s="176"/>
      <c r="BL20" s="176"/>
      <c r="BM20" s="176"/>
      <c r="BN20" s="176"/>
      <c r="BO20" s="176"/>
      <c r="BP20" s="176"/>
      <c r="BQ20" s="176"/>
      <c r="BS20" s="176"/>
      <c r="BT20" s="176"/>
      <c r="BU20" s="176"/>
      <c r="BV20" s="176"/>
      <c r="BW20" s="176"/>
      <c r="BX20" s="176"/>
      <c r="BY20" s="176"/>
      <c r="BZ20" s="176"/>
      <c r="CA20" s="176"/>
      <c r="CC20" s="176"/>
      <c r="CD20" s="176"/>
      <c r="CE20" s="176"/>
      <c r="CF20" s="176"/>
      <c r="CG20" s="176"/>
      <c r="CH20" s="176"/>
      <c r="CI20" s="176"/>
      <c r="CJ20" s="176"/>
      <c r="CK20" s="176"/>
      <c r="CM20" s="176"/>
      <c r="CN20" s="176"/>
      <c r="CO20" s="176"/>
      <c r="CP20" s="176"/>
      <c r="CQ20" s="176"/>
      <c r="CR20" s="176"/>
      <c r="CS20" s="176"/>
      <c r="CT20" s="176"/>
      <c r="CU20" s="176"/>
      <c r="CW20" s="176"/>
      <c r="CX20" s="176"/>
      <c r="CY20" s="176"/>
      <c r="CZ20" s="176"/>
      <c r="DA20" s="176"/>
      <c r="DB20" s="176"/>
      <c r="DC20" s="176"/>
      <c r="DD20" s="176"/>
      <c r="DE20" s="176"/>
      <c r="DG20" s="176"/>
      <c r="DH20" s="176"/>
      <c r="DI20" s="176"/>
      <c r="DJ20" s="176"/>
      <c r="DK20" s="176"/>
      <c r="DL20" s="176"/>
      <c r="DM20" s="176"/>
      <c r="DN20" s="176"/>
      <c r="DO20" s="176"/>
      <c r="DQ20" s="176"/>
      <c r="DR20" s="176"/>
      <c r="DS20" s="176"/>
      <c r="DT20" s="176"/>
      <c r="DU20" s="176"/>
      <c r="DV20" s="176"/>
      <c r="DW20" s="176"/>
      <c r="DX20" s="176"/>
      <c r="DY20" s="176"/>
      <c r="EA20" s="176"/>
      <c r="EB20" s="176"/>
      <c r="EC20" s="176"/>
      <c r="ED20" s="176"/>
      <c r="EE20" s="176"/>
      <c r="EF20" s="176"/>
      <c r="EG20" s="176"/>
      <c r="EH20" s="176"/>
      <c r="EI20" s="176"/>
      <c r="EK20" s="176"/>
      <c r="EL20" s="176"/>
      <c r="EM20" s="176"/>
      <c r="EN20" s="176"/>
      <c r="EO20" s="176"/>
      <c r="EP20" s="176"/>
      <c r="EQ20" s="176"/>
      <c r="ER20" s="176"/>
      <c r="ES20" s="176"/>
      <c r="EU20" s="176"/>
      <c r="EV20" s="176"/>
      <c r="EW20" s="176"/>
      <c r="EX20" s="176"/>
      <c r="EY20" s="176"/>
      <c r="EZ20" s="176"/>
      <c r="FA20" s="176"/>
      <c r="FB20" s="176"/>
      <c r="FC20" s="176"/>
      <c r="FE20" s="176"/>
      <c r="FF20" s="176"/>
      <c r="FG20" s="176"/>
      <c r="FH20" s="176"/>
      <c r="FI20" s="176"/>
      <c r="FJ20" s="176"/>
      <c r="FK20" s="176"/>
      <c r="FL20" s="176"/>
      <c r="FM20" s="176"/>
      <c r="FO20" s="176"/>
      <c r="FP20" s="176"/>
      <c r="FQ20" s="176"/>
      <c r="FR20" s="176"/>
      <c r="FS20" s="176"/>
      <c r="FT20" s="176"/>
      <c r="FU20" s="176"/>
      <c r="FV20" s="176"/>
      <c r="FW20" s="176"/>
      <c r="FY20" s="176"/>
      <c r="FZ20" s="176"/>
      <c r="GA20" s="176"/>
      <c r="GB20" s="176"/>
      <c r="GC20" s="176"/>
      <c r="GD20" s="176"/>
      <c r="GE20" s="176"/>
      <c r="GF20" s="176"/>
      <c r="GG20" s="176"/>
      <c r="GI20" s="176"/>
      <c r="GJ20" s="176"/>
      <c r="GK20" s="176"/>
      <c r="GL20" s="176"/>
      <c r="GM20" s="176"/>
      <c r="GN20" s="176"/>
      <c r="GO20" s="176"/>
      <c r="GP20" s="176"/>
      <c r="GQ20" s="176"/>
    </row>
    <row r="21" spans="1:199" ht="18" customHeight="1" x14ac:dyDescent="0.2">
      <c r="A21" s="370" t="s">
        <v>94</v>
      </c>
      <c r="B21" s="371"/>
      <c r="C21" s="371"/>
      <c r="D21" s="371"/>
      <c r="E21" s="371"/>
      <c r="F21" s="371"/>
      <c r="G21" s="371"/>
      <c r="H21" s="371"/>
      <c r="I21" s="372"/>
      <c r="K21" s="370" t="s">
        <v>94</v>
      </c>
      <c r="L21" s="371"/>
      <c r="M21" s="371"/>
      <c r="N21" s="371"/>
      <c r="O21" s="371"/>
      <c r="P21" s="371"/>
      <c r="Q21" s="371"/>
      <c r="R21" s="371"/>
      <c r="S21" s="372"/>
      <c r="U21" s="370" t="s">
        <v>94</v>
      </c>
      <c r="V21" s="371"/>
      <c r="W21" s="371"/>
      <c r="X21" s="371"/>
      <c r="Y21" s="371"/>
      <c r="Z21" s="371"/>
      <c r="AA21" s="371"/>
      <c r="AB21" s="371"/>
      <c r="AC21" s="372"/>
      <c r="AE21" s="370" t="s">
        <v>94</v>
      </c>
      <c r="AF21" s="371"/>
      <c r="AG21" s="371"/>
      <c r="AH21" s="371"/>
      <c r="AI21" s="371"/>
      <c r="AJ21" s="371"/>
      <c r="AK21" s="371"/>
      <c r="AL21" s="371"/>
      <c r="AM21" s="372"/>
      <c r="AO21" s="370" t="s">
        <v>94</v>
      </c>
      <c r="AP21" s="371"/>
      <c r="AQ21" s="371"/>
      <c r="AR21" s="371"/>
      <c r="AS21" s="371"/>
      <c r="AT21" s="371"/>
      <c r="AU21" s="371"/>
      <c r="AV21" s="371"/>
      <c r="AW21" s="372"/>
      <c r="AY21" s="370" t="s">
        <v>94</v>
      </c>
      <c r="AZ21" s="371"/>
      <c r="BA21" s="371"/>
      <c r="BB21" s="371"/>
      <c r="BC21" s="371"/>
      <c r="BD21" s="371"/>
      <c r="BE21" s="371"/>
      <c r="BF21" s="371"/>
      <c r="BG21" s="372"/>
      <c r="BI21" s="370" t="s">
        <v>94</v>
      </c>
      <c r="BJ21" s="371"/>
      <c r="BK21" s="371"/>
      <c r="BL21" s="371"/>
      <c r="BM21" s="371"/>
      <c r="BN21" s="371"/>
      <c r="BO21" s="371"/>
      <c r="BP21" s="371"/>
      <c r="BQ21" s="372"/>
      <c r="BS21" s="370" t="s">
        <v>94</v>
      </c>
      <c r="BT21" s="371"/>
      <c r="BU21" s="371"/>
      <c r="BV21" s="371"/>
      <c r="BW21" s="371"/>
      <c r="BX21" s="371"/>
      <c r="BY21" s="371"/>
      <c r="BZ21" s="371"/>
      <c r="CA21" s="372"/>
      <c r="CC21" s="370" t="s">
        <v>94</v>
      </c>
      <c r="CD21" s="371"/>
      <c r="CE21" s="371"/>
      <c r="CF21" s="371"/>
      <c r="CG21" s="371"/>
      <c r="CH21" s="371"/>
      <c r="CI21" s="371"/>
      <c r="CJ21" s="371"/>
      <c r="CK21" s="372"/>
      <c r="CM21" s="370" t="s">
        <v>94</v>
      </c>
      <c r="CN21" s="371"/>
      <c r="CO21" s="371"/>
      <c r="CP21" s="371"/>
      <c r="CQ21" s="371"/>
      <c r="CR21" s="371"/>
      <c r="CS21" s="371"/>
      <c r="CT21" s="371"/>
      <c r="CU21" s="372"/>
      <c r="CW21" s="370" t="s">
        <v>94</v>
      </c>
      <c r="CX21" s="371"/>
      <c r="CY21" s="371"/>
      <c r="CZ21" s="371"/>
      <c r="DA21" s="371"/>
      <c r="DB21" s="371"/>
      <c r="DC21" s="371"/>
      <c r="DD21" s="371"/>
      <c r="DE21" s="372"/>
      <c r="DG21" s="370" t="s">
        <v>94</v>
      </c>
      <c r="DH21" s="371"/>
      <c r="DI21" s="371"/>
      <c r="DJ21" s="371"/>
      <c r="DK21" s="371"/>
      <c r="DL21" s="371"/>
      <c r="DM21" s="371"/>
      <c r="DN21" s="371"/>
      <c r="DO21" s="372"/>
      <c r="DQ21" s="370" t="s">
        <v>94</v>
      </c>
      <c r="DR21" s="371"/>
      <c r="DS21" s="371"/>
      <c r="DT21" s="371"/>
      <c r="DU21" s="371"/>
      <c r="DV21" s="371"/>
      <c r="DW21" s="371"/>
      <c r="DX21" s="371"/>
      <c r="DY21" s="372"/>
      <c r="EA21" s="370" t="s">
        <v>94</v>
      </c>
      <c r="EB21" s="371"/>
      <c r="EC21" s="371"/>
      <c r="ED21" s="371"/>
      <c r="EE21" s="371"/>
      <c r="EF21" s="371"/>
      <c r="EG21" s="371"/>
      <c r="EH21" s="371"/>
      <c r="EI21" s="372"/>
      <c r="EK21" s="370" t="s">
        <v>94</v>
      </c>
      <c r="EL21" s="371"/>
      <c r="EM21" s="371"/>
      <c r="EN21" s="371"/>
      <c r="EO21" s="371"/>
      <c r="EP21" s="371"/>
      <c r="EQ21" s="371"/>
      <c r="ER21" s="371"/>
      <c r="ES21" s="372"/>
      <c r="EU21" s="370" t="s">
        <v>94</v>
      </c>
      <c r="EV21" s="371"/>
      <c r="EW21" s="371"/>
      <c r="EX21" s="371"/>
      <c r="EY21" s="371"/>
      <c r="EZ21" s="371"/>
      <c r="FA21" s="371"/>
      <c r="FB21" s="371"/>
      <c r="FC21" s="372"/>
      <c r="FE21" s="370" t="s">
        <v>94</v>
      </c>
      <c r="FF21" s="371"/>
      <c r="FG21" s="371"/>
      <c r="FH21" s="371"/>
      <c r="FI21" s="371"/>
      <c r="FJ21" s="371"/>
      <c r="FK21" s="371"/>
      <c r="FL21" s="371"/>
      <c r="FM21" s="372"/>
      <c r="FO21" s="370" t="s">
        <v>94</v>
      </c>
      <c r="FP21" s="371"/>
      <c r="FQ21" s="371"/>
      <c r="FR21" s="371"/>
      <c r="FS21" s="371"/>
      <c r="FT21" s="371"/>
      <c r="FU21" s="371"/>
      <c r="FV21" s="371"/>
      <c r="FW21" s="372"/>
      <c r="FY21" s="370" t="s">
        <v>94</v>
      </c>
      <c r="FZ21" s="371"/>
      <c r="GA21" s="371"/>
      <c r="GB21" s="371"/>
      <c r="GC21" s="371"/>
      <c r="GD21" s="371"/>
      <c r="GE21" s="371"/>
      <c r="GF21" s="371"/>
      <c r="GG21" s="372"/>
      <c r="GI21" s="370" t="s">
        <v>94</v>
      </c>
      <c r="GJ21" s="371"/>
      <c r="GK21" s="371"/>
      <c r="GL21" s="371"/>
      <c r="GM21" s="371"/>
      <c r="GN21" s="371"/>
      <c r="GO21" s="371"/>
      <c r="GP21" s="371"/>
      <c r="GQ21" s="372"/>
    </row>
    <row r="22" spans="1:199" ht="96" customHeight="1" thickBot="1" x14ac:dyDescent="0.25">
      <c r="A22" s="379"/>
      <c r="B22" s="380"/>
      <c r="C22" s="380"/>
      <c r="D22" s="380"/>
      <c r="E22" s="380"/>
      <c r="F22" s="380"/>
      <c r="G22" s="380"/>
      <c r="H22" s="380"/>
      <c r="I22" s="381"/>
      <c r="K22" s="379"/>
      <c r="L22" s="380"/>
      <c r="M22" s="380"/>
      <c r="N22" s="380"/>
      <c r="O22" s="380"/>
      <c r="P22" s="380"/>
      <c r="Q22" s="380"/>
      <c r="R22" s="380"/>
      <c r="S22" s="381"/>
      <c r="U22" s="379"/>
      <c r="V22" s="380"/>
      <c r="W22" s="380"/>
      <c r="X22" s="380"/>
      <c r="Y22" s="380"/>
      <c r="Z22" s="380"/>
      <c r="AA22" s="380"/>
      <c r="AB22" s="380"/>
      <c r="AC22" s="381"/>
      <c r="AE22" s="379"/>
      <c r="AF22" s="380"/>
      <c r="AG22" s="380"/>
      <c r="AH22" s="380"/>
      <c r="AI22" s="380"/>
      <c r="AJ22" s="380"/>
      <c r="AK22" s="380"/>
      <c r="AL22" s="380"/>
      <c r="AM22" s="381"/>
      <c r="AO22" s="379"/>
      <c r="AP22" s="380"/>
      <c r="AQ22" s="380"/>
      <c r="AR22" s="380"/>
      <c r="AS22" s="380"/>
      <c r="AT22" s="380"/>
      <c r="AU22" s="380"/>
      <c r="AV22" s="380"/>
      <c r="AW22" s="381"/>
      <c r="AY22" s="379"/>
      <c r="AZ22" s="380"/>
      <c r="BA22" s="380"/>
      <c r="BB22" s="380"/>
      <c r="BC22" s="380"/>
      <c r="BD22" s="380"/>
      <c r="BE22" s="380"/>
      <c r="BF22" s="380"/>
      <c r="BG22" s="381"/>
      <c r="BI22" s="379"/>
      <c r="BJ22" s="380"/>
      <c r="BK22" s="380"/>
      <c r="BL22" s="380"/>
      <c r="BM22" s="380"/>
      <c r="BN22" s="380"/>
      <c r="BO22" s="380"/>
      <c r="BP22" s="380"/>
      <c r="BQ22" s="381"/>
      <c r="BS22" s="379"/>
      <c r="BT22" s="380"/>
      <c r="BU22" s="380"/>
      <c r="BV22" s="380"/>
      <c r="BW22" s="380"/>
      <c r="BX22" s="380"/>
      <c r="BY22" s="380"/>
      <c r="BZ22" s="380"/>
      <c r="CA22" s="381"/>
      <c r="CC22" s="379"/>
      <c r="CD22" s="380"/>
      <c r="CE22" s="380"/>
      <c r="CF22" s="380"/>
      <c r="CG22" s="380"/>
      <c r="CH22" s="380"/>
      <c r="CI22" s="380"/>
      <c r="CJ22" s="380"/>
      <c r="CK22" s="381"/>
      <c r="CM22" s="379"/>
      <c r="CN22" s="380"/>
      <c r="CO22" s="380"/>
      <c r="CP22" s="380"/>
      <c r="CQ22" s="380"/>
      <c r="CR22" s="380"/>
      <c r="CS22" s="380"/>
      <c r="CT22" s="380"/>
      <c r="CU22" s="381"/>
      <c r="CW22" s="379"/>
      <c r="CX22" s="380"/>
      <c r="CY22" s="380"/>
      <c r="CZ22" s="380"/>
      <c r="DA22" s="380"/>
      <c r="DB22" s="380"/>
      <c r="DC22" s="380"/>
      <c r="DD22" s="380"/>
      <c r="DE22" s="381"/>
      <c r="DG22" s="379"/>
      <c r="DH22" s="380"/>
      <c r="DI22" s="380"/>
      <c r="DJ22" s="380"/>
      <c r="DK22" s="380"/>
      <c r="DL22" s="380"/>
      <c r="DM22" s="380"/>
      <c r="DN22" s="380"/>
      <c r="DO22" s="381"/>
      <c r="DQ22" s="379"/>
      <c r="DR22" s="380"/>
      <c r="DS22" s="380"/>
      <c r="DT22" s="380"/>
      <c r="DU22" s="380"/>
      <c r="DV22" s="380"/>
      <c r="DW22" s="380"/>
      <c r="DX22" s="380"/>
      <c r="DY22" s="381"/>
      <c r="EA22" s="379"/>
      <c r="EB22" s="380"/>
      <c r="EC22" s="380"/>
      <c r="ED22" s="380"/>
      <c r="EE22" s="380"/>
      <c r="EF22" s="380"/>
      <c r="EG22" s="380"/>
      <c r="EH22" s="380"/>
      <c r="EI22" s="381"/>
      <c r="EK22" s="379"/>
      <c r="EL22" s="380"/>
      <c r="EM22" s="380"/>
      <c r="EN22" s="380"/>
      <c r="EO22" s="380"/>
      <c r="EP22" s="380"/>
      <c r="EQ22" s="380"/>
      <c r="ER22" s="380"/>
      <c r="ES22" s="381"/>
      <c r="EU22" s="379"/>
      <c r="EV22" s="380"/>
      <c r="EW22" s="380"/>
      <c r="EX22" s="380"/>
      <c r="EY22" s="380"/>
      <c r="EZ22" s="380"/>
      <c r="FA22" s="380"/>
      <c r="FB22" s="380"/>
      <c r="FC22" s="381"/>
      <c r="FE22" s="379"/>
      <c r="FF22" s="380"/>
      <c r="FG22" s="380"/>
      <c r="FH22" s="380"/>
      <c r="FI22" s="380"/>
      <c r="FJ22" s="380"/>
      <c r="FK22" s="380"/>
      <c r="FL22" s="380"/>
      <c r="FM22" s="381"/>
      <c r="FO22" s="379"/>
      <c r="FP22" s="380"/>
      <c r="FQ22" s="380"/>
      <c r="FR22" s="380"/>
      <c r="FS22" s="380"/>
      <c r="FT22" s="380"/>
      <c r="FU22" s="380"/>
      <c r="FV22" s="380"/>
      <c r="FW22" s="381"/>
      <c r="FY22" s="379"/>
      <c r="FZ22" s="380"/>
      <c r="GA22" s="380"/>
      <c r="GB22" s="380"/>
      <c r="GC22" s="380"/>
      <c r="GD22" s="380"/>
      <c r="GE22" s="380"/>
      <c r="GF22" s="380"/>
      <c r="GG22" s="381"/>
      <c r="GI22" s="379"/>
      <c r="GJ22" s="380"/>
      <c r="GK22" s="380"/>
      <c r="GL22" s="380"/>
      <c r="GM22" s="380"/>
      <c r="GN22" s="380"/>
      <c r="GO22" s="380"/>
      <c r="GP22" s="380"/>
      <c r="GQ22" s="381"/>
    </row>
    <row r="23" spans="1:199" ht="18" customHeight="1" thickBot="1" x14ac:dyDescent="0.25">
      <c r="A23" s="176"/>
      <c r="B23" s="176"/>
      <c r="C23" s="176"/>
      <c r="D23" s="176"/>
      <c r="E23" s="176"/>
      <c r="F23" s="176"/>
      <c r="G23" s="176"/>
      <c r="H23" s="176"/>
      <c r="I23" s="176"/>
      <c r="K23" s="176"/>
      <c r="L23" s="176"/>
      <c r="M23" s="176"/>
      <c r="N23" s="176"/>
      <c r="O23" s="176"/>
      <c r="P23" s="176"/>
      <c r="Q23" s="176"/>
      <c r="R23" s="176"/>
      <c r="S23" s="176"/>
      <c r="U23" s="176"/>
      <c r="V23" s="176"/>
      <c r="W23" s="176"/>
      <c r="X23" s="176"/>
      <c r="Y23" s="176"/>
      <c r="Z23" s="176"/>
      <c r="AA23" s="176"/>
      <c r="AB23" s="176"/>
      <c r="AC23" s="176"/>
      <c r="AE23" s="176"/>
      <c r="AF23" s="176"/>
      <c r="AG23" s="176"/>
      <c r="AH23" s="176"/>
      <c r="AI23" s="176"/>
      <c r="AJ23" s="176"/>
      <c r="AK23" s="176"/>
      <c r="AL23" s="176"/>
      <c r="AM23" s="176"/>
      <c r="AO23" s="176"/>
      <c r="AP23" s="176"/>
      <c r="AQ23" s="176"/>
      <c r="AR23" s="176"/>
      <c r="AS23" s="176"/>
      <c r="AT23" s="176"/>
      <c r="AU23" s="176"/>
      <c r="AV23" s="176"/>
      <c r="AW23" s="176"/>
      <c r="AY23" s="176"/>
      <c r="AZ23" s="176"/>
      <c r="BA23" s="176"/>
      <c r="BB23" s="176"/>
      <c r="BC23" s="176"/>
      <c r="BD23" s="176"/>
      <c r="BE23" s="176"/>
      <c r="BF23" s="176"/>
      <c r="BG23" s="176"/>
      <c r="BI23" s="176"/>
      <c r="BJ23" s="176"/>
      <c r="BK23" s="176"/>
      <c r="BL23" s="176"/>
      <c r="BM23" s="176"/>
      <c r="BN23" s="176"/>
      <c r="BO23" s="176"/>
      <c r="BP23" s="176"/>
      <c r="BQ23" s="176"/>
      <c r="BS23" s="176"/>
      <c r="BT23" s="176"/>
      <c r="BU23" s="176"/>
      <c r="BV23" s="176"/>
      <c r="BW23" s="176"/>
      <c r="BX23" s="176"/>
      <c r="BY23" s="176"/>
      <c r="BZ23" s="176"/>
      <c r="CA23" s="176"/>
      <c r="CC23" s="176"/>
      <c r="CD23" s="176"/>
      <c r="CE23" s="176"/>
      <c r="CF23" s="176"/>
      <c r="CG23" s="176"/>
      <c r="CH23" s="176"/>
      <c r="CI23" s="176"/>
      <c r="CJ23" s="176"/>
      <c r="CK23" s="176"/>
      <c r="CM23" s="176"/>
      <c r="CN23" s="176"/>
      <c r="CO23" s="176"/>
      <c r="CP23" s="176"/>
      <c r="CQ23" s="176"/>
      <c r="CR23" s="176"/>
      <c r="CS23" s="176"/>
      <c r="CT23" s="176"/>
      <c r="CU23" s="176"/>
      <c r="CW23" s="176"/>
      <c r="CX23" s="176"/>
      <c r="CY23" s="176"/>
      <c r="CZ23" s="176"/>
      <c r="DA23" s="176"/>
      <c r="DB23" s="176"/>
      <c r="DC23" s="176"/>
      <c r="DD23" s="176"/>
      <c r="DE23" s="176"/>
      <c r="DG23" s="176"/>
      <c r="DH23" s="176"/>
      <c r="DI23" s="176"/>
      <c r="DJ23" s="176"/>
      <c r="DK23" s="176"/>
      <c r="DL23" s="176"/>
      <c r="DM23" s="176"/>
      <c r="DN23" s="176"/>
      <c r="DO23" s="176"/>
      <c r="DQ23" s="176"/>
      <c r="DR23" s="176"/>
      <c r="DS23" s="176"/>
      <c r="DT23" s="176"/>
      <c r="DU23" s="176"/>
      <c r="DV23" s="176"/>
      <c r="DW23" s="176"/>
      <c r="DX23" s="176"/>
      <c r="DY23" s="176"/>
      <c r="EA23" s="176"/>
      <c r="EB23" s="176"/>
      <c r="EC23" s="176"/>
      <c r="ED23" s="176"/>
      <c r="EE23" s="176"/>
      <c r="EF23" s="176"/>
      <c r="EG23" s="176"/>
      <c r="EH23" s="176"/>
      <c r="EI23" s="176"/>
      <c r="EK23" s="176"/>
      <c r="EL23" s="176"/>
      <c r="EM23" s="176"/>
      <c r="EN23" s="176"/>
      <c r="EO23" s="176"/>
      <c r="EP23" s="176"/>
      <c r="EQ23" s="176"/>
      <c r="ER23" s="176"/>
      <c r="ES23" s="176"/>
      <c r="EU23" s="176"/>
      <c r="EV23" s="176"/>
      <c r="EW23" s="176"/>
      <c r="EX23" s="176"/>
      <c r="EY23" s="176"/>
      <c r="EZ23" s="176"/>
      <c r="FA23" s="176"/>
      <c r="FB23" s="176"/>
      <c r="FC23" s="176"/>
      <c r="FE23" s="176"/>
      <c r="FF23" s="176"/>
      <c r="FG23" s="176"/>
      <c r="FH23" s="176"/>
      <c r="FI23" s="176"/>
      <c r="FJ23" s="176"/>
      <c r="FK23" s="176"/>
      <c r="FL23" s="176"/>
      <c r="FM23" s="176"/>
      <c r="FO23" s="176"/>
      <c r="FP23" s="176"/>
      <c r="FQ23" s="176"/>
      <c r="FR23" s="176"/>
      <c r="FS23" s="176"/>
      <c r="FT23" s="176"/>
      <c r="FU23" s="176"/>
      <c r="FV23" s="176"/>
      <c r="FW23" s="176"/>
      <c r="FY23" s="176"/>
      <c r="FZ23" s="176"/>
      <c r="GA23" s="176"/>
      <c r="GB23" s="176"/>
      <c r="GC23" s="176"/>
      <c r="GD23" s="176"/>
      <c r="GE23" s="176"/>
      <c r="GF23" s="176"/>
      <c r="GG23" s="176"/>
      <c r="GI23" s="176"/>
      <c r="GJ23" s="176"/>
      <c r="GK23" s="176"/>
      <c r="GL23" s="176"/>
      <c r="GM23" s="176"/>
      <c r="GN23" s="176"/>
      <c r="GO23" s="176"/>
      <c r="GP23" s="176"/>
      <c r="GQ23" s="176"/>
    </row>
    <row r="24" spans="1:199" ht="18" customHeight="1" x14ac:dyDescent="0.2">
      <c r="A24" s="370" t="s">
        <v>95</v>
      </c>
      <c r="B24" s="371"/>
      <c r="C24" s="371"/>
      <c r="D24" s="371"/>
      <c r="E24" s="371"/>
      <c r="F24" s="371"/>
      <c r="G24" s="371"/>
      <c r="H24" s="371"/>
      <c r="I24" s="372"/>
      <c r="K24" s="370" t="s">
        <v>95</v>
      </c>
      <c r="L24" s="371"/>
      <c r="M24" s="371"/>
      <c r="N24" s="371"/>
      <c r="O24" s="371"/>
      <c r="P24" s="371"/>
      <c r="Q24" s="371"/>
      <c r="R24" s="371"/>
      <c r="S24" s="372"/>
      <c r="U24" s="370" t="s">
        <v>95</v>
      </c>
      <c r="V24" s="371"/>
      <c r="W24" s="371"/>
      <c r="X24" s="371"/>
      <c r="Y24" s="371"/>
      <c r="Z24" s="371"/>
      <c r="AA24" s="371"/>
      <c r="AB24" s="371"/>
      <c r="AC24" s="372"/>
      <c r="AE24" s="370" t="s">
        <v>95</v>
      </c>
      <c r="AF24" s="371"/>
      <c r="AG24" s="371"/>
      <c r="AH24" s="371"/>
      <c r="AI24" s="371"/>
      <c r="AJ24" s="371"/>
      <c r="AK24" s="371"/>
      <c r="AL24" s="371"/>
      <c r="AM24" s="372"/>
      <c r="AO24" s="370" t="s">
        <v>95</v>
      </c>
      <c r="AP24" s="371"/>
      <c r="AQ24" s="371"/>
      <c r="AR24" s="371"/>
      <c r="AS24" s="371"/>
      <c r="AT24" s="371"/>
      <c r="AU24" s="371"/>
      <c r="AV24" s="371"/>
      <c r="AW24" s="372"/>
      <c r="AY24" s="370" t="s">
        <v>95</v>
      </c>
      <c r="AZ24" s="371"/>
      <c r="BA24" s="371"/>
      <c r="BB24" s="371"/>
      <c r="BC24" s="371"/>
      <c r="BD24" s="371"/>
      <c r="BE24" s="371"/>
      <c r="BF24" s="371"/>
      <c r="BG24" s="372"/>
      <c r="BI24" s="370" t="s">
        <v>95</v>
      </c>
      <c r="BJ24" s="371"/>
      <c r="BK24" s="371"/>
      <c r="BL24" s="371"/>
      <c r="BM24" s="371"/>
      <c r="BN24" s="371"/>
      <c r="BO24" s="371"/>
      <c r="BP24" s="371"/>
      <c r="BQ24" s="372"/>
      <c r="BS24" s="370" t="s">
        <v>95</v>
      </c>
      <c r="BT24" s="371"/>
      <c r="BU24" s="371"/>
      <c r="BV24" s="371"/>
      <c r="BW24" s="371"/>
      <c r="BX24" s="371"/>
      <c r="BY24" s="371"/>
      <c r="BZ24" s="371"/>
      <c r="CA24" s="372"/>
      <c r="CC24" s="370" t="s">
        <v>95</v>
      </c>
      <c r="CD24" s="371"/>
      <c r="CE24" s="371"/>
      <c r="CF24" s="371"/>
      <c r="CG24" s="371"/>
      <c r="CH24" s="371"/>
      <c r="CI24" s="371"/>
      <c r="CJ24" s="371"/>
      <c r="CK24" s="372"/>
      <c r="CM24" s="370" t="s">
        <v>95</v>
      </c>
      <c r="CN24" s="371"/>
      <c r="CO24" s="371"/>
      <c r="CP24" s="371"/>
      <c r="CQ24" s="371"/>
      <c r="CR24" s="371"/>
      <c r="CS24" s="371"/>
      <c r="CT24" s="371"/>
      <c r="CU24" s="372"/>
      <c r="CW24" s="370" t="s">
        <v>95</v>
      </c>
      <c r="CX24" s="371"/>
      <c r="CY24" s="371"/>
      <c r="CZ24" s="371"/>
      <c r="DA24" s="371"/>
      <c r="DB24" s="371"/>
      <c r="DC24" s="371"/>
      <c r="DD24" s="371"/>
      <c r="DE24" s="372"/>
      <c r="DG24" s="370" t="s">
        <v>95</v>
      </c>
      <c r="DH24" s="371"/>
      <c r="DI24" s="371"/>
      <c r="DJ24" s="371"/>
      <c r="DK24" s="371"/>
      <c r="DL24" s="371"/>
      <c r="DM24" s="371"/>
      <c r="DN24" s="371"/>
      <c r="DO24" s="372"/>
      <c r="DQ24" s="370" t="s">
        <v>95</v>
      </c>
      <c r="DR24" s="371"/>
      <c r="DS24" s="371"/>
      <c r="DT24" s="371"/>
      <c r="DU24" s="371"/>
      <c r="DV24" s="371"/>
      <c r="DW24" s="371"/>
      <c r="DX24" s="371"/>
      <c r="DY24" s="372"/>
      <c r="EA24" s="370" t="s">
        <v>95</v>
      </c>
      <c r="EB24" s="371"/>
      <c r="EC24" s="371"/>
      <c r="ED24" s="371"/>
      <c r="EE24" s="371"/>
      <c r="EF24" s="371"/>
      <c r="EG24" s="371"/>
      <c r="EH24" s="371"/>
      <c r="EI24" s="372"/>
      <c r="EK24" s="370" t="s">
        <v>95</v>
      </c>
      <c r="EL24" s="371"/>
      <c r="EM24" s="371"/>
      <c r="EN24" s="371"/>
      <c r="EO24" s="371"/>
      <c r="EP24" s="371"/>
      <c r="EQ24" s="371"/>
      <c r="ER24" s="371"/>
      <c r="ES24" s="372"/>
      <c r="EU24" s="370" t="s">
        <v>95</v>
      </c>
      <c r="EV24" s="371"/>
      <c r="EW24" s="371"/>
      <c r="EX24" s="371"/>
      <c r="EY24" s="371"/>
      <c r="EZ24" s="371"/>
      <c r="FA24" s="371"/>
      <c r="FB24" s="371"/>
      <c r="FC24" s="372"/>
      <c r="FE24" s="370" t="s">
        <v>95</v>
      </c>
      <c r="FF24" s="371"/>
      <c r="FG24" s="371"/>
      <c r="FH24" s="371"/>
      <c r="FI24" s="371"/>
      <c r="FJ24" s="371"/>
      <c r="FK24" s="371"/>
      <c r="FL24" s="371"/>
      <c r="FM24" s="372"/>
      <c r="FO24" s="370" t="s">
        <v>95</v>
      </c>
      <c r="FP24" s="371"/>
      <c r="FQ24" s="371"/>
      <c r="FR24" s="371"/>
      <c r="FS24" s="371"/>
      <c r="FT24" s="371"/>
      <c r="FU24" s="371"/>
      <c r="FV24" s="371"/>
      <c r="FW24" s="372"/>
      <c r="FY24" s="370" t="s">
        <v>95</v>
      </c>
      <c r="FZ24" s="371"/>
      <c r="GA24" s="371"/>
      <c r="GB24" s="371"/>
      <c r="GC24" s="371"/>
      <c r="GD24" s="371"/>
      <c r="GE24" s="371"/>
      <c r="GF24" s="371"/>
      <c r="GG24" s="372"/>
      <c r="GI24" s="370" t="s">
        <v>95</v>
      </c>
      <c r="GJ24" s="371"/>
      <c r="GK24" s="371"/>
      <c r="GL24" s="371"/>
      <c r="GM24" s="371"/>
      <c r="GN24" s="371"/>
      <c r="GO24" s="371"/>
      <c r="GP24" s="371"/>
      <c r="GQ24" s="372"/>
    </row>
    <row r="25" spans="1:199" ht="96" customHeight="1" thickBot="1" x14ac:dyDescent="0.25">
      <c r="A25" s="379"/>
      <c r="B25" s="380"/>
      <c r="C25" s="380"/>
      <c r="D25" s="380"/>
      <c r="E25" s="380"/>
      <c r="F25" s="380"/>
      <c r="G25" s="380"/>
      <c r="H25" s="380"/>
      <c r="I25" s="381"/>
      <c r="K25" s="379"/>
      <c r="L25" s="380"/>
      <c r="M25" s="380"/>
      <c r="N25" s="380"/>
      <c r="O25" s="380"/>
      <c r="P25" s="380"/>
      <c r="Q25" s="380"/>
      <c r="R25" s="380"/>
      <c r="S25" s="381"/>
      <c r="U25" s="379"/>
      <c r="V25" s="380"/>
      <c r="W25" s="380"/>
      <c r="X25" s="380"/>
      <c r="Y25" s="380"/>
      <c r="Z25" s="380"/>
      <c r="AA25" s="380"/>
      <c r="AB25" s="380"/>
      <c r="AC25" s="381"/>
      <c r="AE25" s="379"/>
      <c r="AF25" s="380"/>
      <c r="AG25" s="380"/>
      <c r="AH25" s="380"/>
      <c r="AI25" s="380"/>
      <c r="AJ25" s="380"/>
      <c r="AK25" s="380"/>
      <c r="AL25" s="380"/>
      <c r="AM25" s="381"/>
      <c r="AO25" s="379"/>
      <c r="AP25" s="380"/>
      <c r="AQ25" s="380"/>
      <c r="AR25" s="380"/>
      <c r="AS25" s="380"/>
      <c r="AT25" s="380"/>
      <c r="AU25" s="380"/>
      <c r="AV25" s="380"/>
      <c r="AW25" s="381"/>
      <c r="AY25" s="379"/>
      <c r="AZ25" s="380"/>
      <c r="BA25" s="380"/>
      <c r="BB25" s="380"/>
      <c r="BC25" s="380"/>
      <c r="BD25" s="380"/>
      <c r="BE25" s="380"/>
      <c r="BF25" s="380"/>
      <c r="BG25" s="381"/>
      <c r="BI25" s="379"/>
      <c r="BJ25" s="380"/>
      <c r="BK25" s="380"/>
      <c r="BL25" s="380"/>
      <c r="BM25" s="380"/>
      <c r="BN25" s="380"/>
      <c r="BO25" s="380"/>
      <c r="BP25" s="380"/>
      <c r="BQ25" s="381"/>
      <c r="BS25" s="379"/>
      <c r="BT25" s="380"/>
      <c r="BU25" s="380"/>
      <c r="BV25" s="380"/>
      <c r="BW25" s="380"/>
      <c r="BX25" s="380"/>
      <c r="BY25" s="380"/>
      <c r="BZ25" s="380"/>
      <c r="CA25" s="381"/>
      <c r="CC25" s="379"/>
      <c r="CD25" s="380"/>
      <c r="CE25" s="380"/>
      <c r="CF25" s="380"/>
      <c r="CG25" s="380"/>
      <c r="CH25" s="380"/>
      <c r="CI25" s="380"/>
      <c r="CJ25" s="380"/>
      <c r="CK25" s="381"/>
      <c r="CM25" s="379"/>
      <c r="CN25" s="380"/>
      <c r="CO25" s="380"/>
      <c r="CP25" s="380"/>
      <c r="CQ25" s="380"/>
      <c r="CR25" s="380"/>
      <c r="CS25" s="380"/>
      <c r="CT25" s="380"/>
      <c r="CU25" s="381"/>
      <c r="CW25" s="379"/>
      <c r="CX25" s="380"/>
      <c r="CY25" s="380"/>
      <c r="CZ25" s="380"/>
      <c r="DA25" s="380"/>
      <c r="DB25" s="380"/>
      <c r="DC25" s="380"/>
      <c r="DD25" s="380"/>
      <c r="DE25" s="381"/>
      <c r="DG25" s="379"/>
      <c r="DH25" s="380"/>
      <c r="DI25" s="380"/>
      <c r="DJ25" s="380"/>
      <c r="DK25" s="380"/>
      <c r="DL25" s="380"/>
      <c r="DM25" s="380"/>
      <c r="DN25" s="380"/>
      <c r="DO25" s="381"/>
      <c r="DQ25" s="379"/>
      <c r="DR25" s="380"/>
      <c r="DS25" s="380"/>
      <c r="DT25" s="380"/>
      <c r="DU25" s="380"/>
      <c r="DV25" s="380"/>
      <c r="DW25" s="380"/>
      <c r="DX25" s="380"/>
      <c r="DY25" s="381"/>
      <c r="EA25" s="379"/>
      <c r="EB25" s="380"/>
      <c r="EC25" s="380"/>
      <c r="ED25" s="380"/>
      <c r="EE25" s="380"/>
      <c r="EF25" s="380"/>
      <c r="EG25" s="380"/>
      <c r="EH25" s="380"/>
      <c r="EI25" s="381"/>
      <c r="EK25" s="379"/>
      <c r="EL25" s="380"/>
      <c r="EM25" s="380"/>
      <c r="EN25" s="380"/>
      <c r="EO25" s="380"/>
      <c r="EP25" s="380"/>
      <c r="EQ25" s="380"/>
      <c r="ER25" s="380"/>
      <c r="ES25" s="381"/>
      <c r="EU25" s="379"/>
      <c r="EV25" s="380"/>
      <c r="EW25" s="380"/>
      <c r="EX25" s="380"/>
      <c r="EY25" s="380"/>
      <c r="EZ25" s="380"/>
      <c r="FA25" s="380"/>
      <c r="FB25" s="380"/>
      <c r="FC25" s="381"/>
      <c r="FE25" s="379"/>
      <c r="FF25" s="380"/>
      <c r="FG25" s="380"/>
      <c r="FH25" s="380"/>
      <c r="FI25" s="380"/>
      <c r="FJ25" s="380"/>
      <c r="FK25" s="380"/>
      <c r="FL25" s="380"/>
      <c r="FM25" s="381"/>
      <c r="FO25" s="379"/>
      <c r="FP25" s="380"/>
      <c r="FQ25" s="380"/>
      <c r="FR25" s="380"/>
      <c r="FS25" s="380"/>
      <c r="FT25" s="380"/>
      <c r="FU25" s="380"/>
      <c r="FV25" s="380"/>
      <c r="FW25" s="381"/>
      <c r="FY25" s="379"/>
      <c r="FZ25" s="380"/>
      <c r="GA25" s="380"/>
      <c r="GB25" s="380"/>
      <c r="GC25" s="380"/>
      <c r="GD25" s="380"/>
      <c r="GE25" s="380"/>
      <c r="GF25" s="380"/>
      <c r="GG25" s="381"/>
      <c r="GI25" s="379"/>
      <c r="GJ25" s="380"/>
      <c r="GK25" s="380"/>
      <c r="GL25" s="380"/>
      <c r="GM25" s="380"/>
      <c r="GN25" s="380"/>
      <c r="GO25" s="380"/>
      <c r="GP25" s="380"/>
      <c r="GQ25" s="381"/>
    </row>
    <row r="26" spans="1:199" ht="18" customHeight="1" x14ac:dyDescent="0.2">
      <c r="A26" s="176"/>
      <c r="B26" s="176"/>
      <c r="C26" s="176"/>
      <c r="D26" s="176"/>
      <c r="E26" s="176"/>
      <c r="F26" s="176"/>
      <c r="G26" s="176"/>
      <c r="H26" s="176"/>
      <c r="I26" s="176"/>
      <c r="K26" s="176"/>
      <c r="L26" s="176"/>
      <c r="M26" s="176"/>
      <c r="N26" s="176"/>
      <c r="O26" s="176"/>
      <c r="P26" s="176"/>
      <c r="Q26" s="176"/>
      <c r="R26" s="176"/>
      <c r="S26" s="176"/>
      <c r="U26" s="176"/>
      <c r="V26" s="176"/>
      <c r="W26" s="176"/>
      <c r="X26" s="176"/>
      <c r="Y26" s="176"/>
      <c r="Z26" s="176"/>
      <c r="AA26" s="176"/>
      <c r="AB26" s="176"/>
      <c r="AC26" s="176"/>
      <c r="AE26" s="176"/>
      <c r="AF26" s="176"/>
      <c r="AG26" s="176"/>
      <c r="AH26" s="176"/>
      <c r="AI26" s="176"/>
      <c r="AJ26" s="176"/>
      <c r="AK26" s="176"/>
      <c r="AL26" s="176"/>
      <c r="AM26" s="176"/>
      <c r="AO26" s="176"/>
      <c r="AP26" s="176"/>
      <c r="AQ26" s="176"/>
      <c r="AR26" s="176"/>
      <c r="AS26" s="176"/>
      <c r="AT26" s="176"/>
      <c r="AU26" s="176"/>
      <c r="AV26" s="176"/>
      <c r="AW26" s="176"/>
      <c r="AY26" s="176"/>
      <c r="AZ26" s="176"/>
      <c r="BA26" s="176"/>
      <c r="BB26" s="176"/>
      <c r="BC26" s="176"/>
      <c r="BD26" s="176"/>
      <c r="BE26" s="176"/>
      <c r="BF26" s="176"/>
      <c r="BG26" s="176"/>
      <c r="BI26" s="176"/>
      <c r="BJ26" s="176"/>
      <c r="BK26" s="176"/>
      <c r="BL26" s="176"/>
      <c r="BM26" s="176"/>
      <c r="BN26" s="176"/>
      <c r="BO26" s="176"/>
      <c r="BP26" s="176"/>
      <c r="BQ26" s="176"/>
      <c r="BS26" s="176"/>
      <c r="BT26" s="176"/>
      <c r="BU26" s="176"/>
      <c r="BV26" s="176"/>
      <c r="BW26" s="176"/>
      <c r="BX26" s="176"/>
      <c r="BY26" s="176"/>
      <c r="BZ26" s="176"/>
      <c r="CA26" s="176"/>
      <c r="CC26" s="176"/>
      <c r="CD26" s="176"/>
      <c r="CE26" s="176"/>
      <c r="CF26" s="176"/>
      <c r="CG26" s="176"/>
      <c r="CH26" s="176"/>
      <c r="CI26" s="176"/>
      <c r="CJ26" s="176"/>
      <c r="CK26" s="176"/>
      <c r="CM26" s="176"/>
      <c r="CN26" s="176"/>
      <c r="CO26" s="176"/>
      <c r="CP26" s="176"/>
      <c r="CQ26" s="176"/>
      <c r="CR26" s="176"/>
      <c r="CS26" s="176"/>
      <c r="CT26" s="176"/>
      <c r="CU26" s="176"/>
      <c r="CW26" s="176"/>
      <c r="CX26" s="176"/>
      <c r="CY26" s="176"/>
      <c r="CZ26" s="176"/>
      <c r="DA26" s="176"/>
      <c r="DB26" s="176"/>
      <c r="DC26" s="176"/>
      <c r="DD26" s="176"/>
      <c r="DE26" s="176"/>
      <c r="DG26" s="176"/>
      <c r="DH26" s="176"/>
      <c r="DI26" s="176"/>
      <c r="DJ26" s="176"/>
      <c r="DK26" s="176"/>
      <c r="DL26" s="176"/>
      <c r="DM26" s="176"/>
      <c r="DN26" s="176"/>
      <c r="DO26" s="176"/>
      <c r="DQ26" s="176"/>
      <c r="DR26" s="176"/>
      <c r="DS26" s="176"/>
      <c r="DT26" s="176"/>
      <c r="DU26" s="176"/>
      <c r="DV26" s="176"/>
      <c r="DW26" s="176"/>
      <c r="DX26" s="176"/>
      <c r="DY26" s="176"/>
      <c r="EA26" s="176"/>
      <c r="EB26" s="176"/>
      <c r="EC26" s="176"/>
      <c r="ED26" s="176"/>
      <c r="EE26" s="176"/>
      <c r="EF26" s="176"/>
      <c r="EG26" s="176"/>
      <c r="EH26" s="176"/>
      <c r="EI26" s="176"/>
      <c r="EK26" s="176"/>
      <c r="EL26" s="176"/>
      <c r="EM26" s="176"/>
      <c r="EN26" s="176"/>
      <c r="EO26" s="176"/>
      <c r="EP26" s="176"/>
      <c r="EQ26" s="176"/>
      <c r="ER26" s="176"/>
      <c r="ES26" s="176"/>
      <c r="EU26" s="176"/>
      <c r="EV26" s="176"/>
      <c r="EW26" s="176"/>
      <c r="EX26" s="176"/>
      <c r="EY26" s="176"/>
      <c r="EZ26" s="176"/>
      <c r="FA26" s="176"/>
      <c r="FB26" s="176"/>
      <c r="FC26" s="176"/>
      <c r="FE26" s="176"/>
      <c r="FF26" s="176"/>
      <c r="FG26" s="176"/>
      <c r="FH26" s="176"/>
      <c r="FI26" s="176"/>
      <c r="FJ26" s="176"/>
      <c r="FK26" s="176"/>
      <c r="FL26" s="176"/>
      <c r="FM26" s="176"/>
      <c r="FO26" s="176"/>
      <c r="FP26" s="176"/>
      <c r="FQ26" s="176"/>
      <c r="FR26" s="176"/>
      <c r="FS26" s="176"/>
      <c r="FT26" s="176"/>
      <c r="FU26" s="176"/>
      <c r="FV26" s="176"/>
      <c r="FW26" s="176"/>
      <c r="FY26" s="176"/>
      <c r="FZ26" s="176"/>
      <c r="GA26" s="176"/>
      <c r="GB26" s="176"/>
      <c r="GC26" s="176"/>
      <c r="GD26" s="176"/>
      <c r="GE26" s="176"/>
      <c r="GF26" s="176"/>
      <c r="GG26" s="176"/>
      <c r="GI26" s="176"/>
      <c r="GJ26" s="176"/>
      <c r="GK26" s="176"/>
      <c r="GL26" s="176"/>
      <c r="GM26" s="176"/>
      <c r="GN26" s="176"/>
      <c r="GO26" s="176"/>
      <c r="GP26" s="176"/>
      <c r="GQ26" s="176"/>
    </row>
    <row r="27" spans="1:199" ht="18" customHeight="1" x14ac:dyDescent="0.2">
      <c r="A27" s="368" t="s">
        <v>531</v>
      </c>
      <c r="B27" s="368"/>
      <c r="C27" s="35"/>
      <c r="D27" s="363" t="str">
        <f>IF(G27="","",IF(C27="","&lt; Унеси датум",""))</f>
        <v/>
      </c>
      <c r="E27" s="363"/>
      <c r="F27" s="363"/>
      <c r="G27" s="392"/>
      <c r="H27" s="392"/>
      <c r="I27" s="392"/>
      <c r="K27" s="368" t="s">
        <v>531</v>
      </c>
      <c r="L27" s="368"/>
      <c r="M27" s="35"/>
      <c r="N27" s="363" t="str">
        <f>IF(Q27="","",IF(M27="","&lt; Унеси датум",""))</f>
        <v/>
      </c>
      <c r="O27" s="363"/>
      <c r="P27" s="363"/>
      <c r="Q27" s="392"/>
      <c r="R27" s="392"/>
      <c r="S27" s="392"/>
      <c r="U27" s="368" t="s">
        <v>531</v>
      </c>
      <c r="V27" s="368"/>
      <c r="W27" s="35"/>
      <c r="X27" s="363" t="str">
        <f>IF(AA27="","",IF(W27="","&lt; Унеси датум",""))</f>
        <v/>
      </c>
      <c r="Y27" s="363"/>
      <c r="Z27" s="363"/>
      <c r="AA27" s="392"/>
      <c r="AB27" s="392"/>
      <c r="AC27" s="392"/>
      <c r="AE27" s="368" t="s">
        <v>531</v>
      </c>
      <c r="AF27" s="368"/>
      <c r="AG27" s="35"/>
      <c r="AH27" s="363" t="str">
        <f>IF(AK27="","",IF(AG27="","&lt; Унеси датум",""))</f>
        <v/>
      </c>
      <c r="AI27" s="363"/>
      <c r="AJ27" s="363"/>
      <c r="AK27" s="392"/>
      <c r="AL27" s="392"/>
      <c r="AM27" s="392"/>
      <c r="AO27" s="368" t="s">
        <v>531</v>
      </c>
      <c r="AP27" s="368"/>
      <c r="AQ27" s="35"/>
      <c r="AR27" s="363" t="str">
        <f>IF(AU27="","",IF(AQ27="","&lt; Унеси датум",""))</f>
        <v/>
      </c>
      <c r="AS27" s="363"/>
      <c r="AT27" s="363"/>
      <c r="AU27" s="392"/>
      <c r="AV27" s="392"/>
      <c r="AW27" s="392"/>
      <c r="AY27" s="368" t="s">
        <v>531</v>
      </c>
      <c r="AZ27" s="368"/>
      <c r="BA27" s="35"/>
      <c r="BB27" s="363" t="str">
        <f>IF(BE27="","",IF(BA27="","&lt; Унеси датум",""))</f>
        <v/>
      </c>
      <c r="BC27" s="363"/>
      <c r="BD27" s="363"/>
      <c r="BE27" s="392"/>
      <c r="BF27" s="392"/>
      <c r="BG27" s="392"/>
      <c r="BI27" s="368" t="s">
        <v>531</v>
      </c>
      <c r="BJ27" s="368"/>
      <c r="BK27" s="35"/>
      <c r="BL27" s="363" t="str">
        <f>IF(BO27="","",IF(BK27="","&lt; Унеси датум",""))</f>
        <v/>
      </c>
      <c r="BM27" s="363"/>
      <c r="BN27" s="363"/>
      <c r="BO27" s="392"/>
      <c r="BP27" s="392"/>
      <c r="BQ27" s="392"/>
      <c r="BS27" s="368" t="s">
        <v>531</v>
      </c>
      <c r="BT27" s="368"/>
      <c r="BU27" s="35"/>
      <c r="BV27" s="363" t="str">
        <f>IF(BY27="","",IF(BU27="","&lt; Унеси датум",""))</f>
        <v/>
      </c>
      <c r="BW27" s="363"/>
      <c r="BX27" s="363"/>
      <c r="BY27" s="392"/>
      <c r="BZ27" s="392"/>
      <c r="CA27" s="392"/>
      <c r="CC27" s="368" t="s">
        <v>531</v>
      </c>
      <c r="CD27" s="368"/>
      <c r="CE27" s="35"/>
      <c r="CF27" s="363" t="str">
        <f>IF(CI27="","",IF(CE27="","&lt; Унеси датум",""))</f>
        <v/>
      </c>
      <c r="CG27" s="363"/>
      <c r="CH27" s="363"/>
      <c r="CI27" s="392"/>
      <c r="CJ27" s="392"/>
      <c r="CK27" s="392"/>
      <c r="CM27" s="368" t="s">
        <v>531</v>
      </c>
      <c r="CN27" s="368"/>
      <c r="CO27" s="35"/>
      <c r="CP27" s="363" t="str">
        <f>IF(CS27="","",IF(CO27="","&lt; Унеси датум",""))</f>
        <v/>
      </c>
      <c r="CQ27" s="363"/>
      <c r="CR27" s="363"/>
      <c r="CS27" s="392"/>
      <c r="CT27" s="392"/>
      <c r="CU27" s="392"/>
      <c r="CW27" s="368" t="s">
        <v>531</v>
      </c>
      <c r="CX27" s="368"/>
      <c r="CY27" s="35"/>
      <c r="CZ27" s="363" t="str">
        <f>IF(DC27="","",IF(CY27="","&lt; Унеси датум",""))</f>
        <v/>
      </c>
      <c r="DA27" s="363"/>
      <c r="DB27" s="363"/>
      <c r="DC27" s="392"/>
      <c r="DD27" s="392"/>
      <c r="DE27" s="392"/>
      <c r="DG27" s="368" t="s">
        <v>531</v>
      </c>
      <c r="DH27" s="368"/>
      <c r="DI27" s="35"/>
      <c r="DJ27" s="363" t="str">
        <f>IF(DM27="","",IF(DI27="","&lt; Унеси датум",""))</f>
        <v/>
      </c>
      <c r="DK27" s="363"/>
      <c r="DL27" s="363"/>
      <c r="DM27" s="392"/>
      <c r="DN27" s="392"/>
      <c r="DO27" s="392"/>
      <c r="DQ27" s="368" t="s">
        <v>531</v>
      </c>
      <c r="DR27" s="368"/>
      <c r="DS27" s="35"/>
      <c r="DT27" s="363" t="str">
        <f>IF(DW27="","",IF(DS27="","&lt; Унеси датум",""))</f>
        <v/>
      </c>
      <c r="DU27" s="363"/>
      <c r="DV27" s="363"/>
      <c r="DW27" s="392"/>
      <c r="DX27" s="392"/>
      <c r="DY27" s="392"/>
      <c r="EA27" s="368" t="s">
        <v>531</v>
      </c>
      <c r="EB27" s="368"/>
      <c r="EC27" s="35"/>
      <c r="ED27" s="363" t="str">
        <f>IF(EG27="","",IF(EC27="","&lt; Унеси датум",""))</f>
        <v/>
      </c>
      <c r="EE27" s="363"/>
      <c r="EF27" s="363"/>
      <c r="EG27" s="392"/>
      <c r="EH27" s="392"/>
      <c r="EI27" s="392"/>
      <c r="EK27" s="368" t="s">
        <v>531</v>
      </c>
      <c r="EL27" s="368"/>
      <c r="EM27" s="35"/>
      <c r="EN27" s="363" t="str">
        <f>IF(EQ27="","",IF(EM27="","&lt; Унеси датум",""))</f>
        <v/>
      </c>
      <c r="EO27" s="363"/>
      <c r="EP27" s="363"/>
      <c r="EQ27" s="392"/>
      <c r="ER27" s="392"/>
      <c r="ES27" s="392"/>
      <c r="EU27" s="368" t="s">
        <v>531</v>
      </c>
      <c r="EV27" s="368"/>
      <c r="EW27" s="35"/>
      <c r="EX27" s="363" t="str">
        <f>IF(FA27="","",IF(EW27="","&lt; Унеси датум",""))</f>
        <v/>
      </c>
      <c r="EY27" s="363"/>
      <c r="EZ27" s="363"/>
      <c r="FA27" s="392"/>
      <c r="FB27" s="392"/>
      <c r="FC27" s="392"/>
      <c r="FE27" s="368" t="s">
        <v>531</v>
      </c>
      <c r="FF27" s="368"/>
      <c r="FG27" s="35"/>
      <c r="FH27" s="363" t="str">
        <f>IF(FK27="","",IF(FG27="","&lt; Унеси датум",""))</f>
        <v/>
      </c>
      <c r="FI27" s="363"/>
      <c r="FJ27" s="363"/>
      <c r="FK27" s="392"/>
      <c r="FL27" s="392"/>
      <c r="FM27" s="392"/>
      <c r="FO27" s="368" t="s">
        <v>531</v>
      </c>
      <c r="FP27" s="368"/>
      <c r="FQ27" s="35"/>
      <c r="FR27" s="363" t="str">
        <f>IF(FU27="","",IF(FQ27="","&lt; Унеси датум",""))</f>
        <v/>
      </c>
      <c r="FS27" s="363"/>
      <c r="FT27" s="363"/>
      <c r="FU27" s="392"/>
      <c r="FV27" s="392"/>
      <c r="FW27" s="392"/>
      <c r="FY27" s="368" t="s">
        <v>531</v>
      </c>
      <c r="FZ27" s="368"/>
      <c r="GA27" s="35"/>
      <c r="GB27" s="363" t="str">
        <f>IF(GE27="","",IF(GA27="","&lt; Унеси датум",""))</f>
        <v/>
      </c>
      <c r="GC27" s="363"/>
      <c r="GD27" s="363"/>
      <c r="GE27" s="392"/>
      <c r="GF27" s="392"/>
      <c r="GG27" s="392"/>
      <c r="GI27" s="368" t="s">
        <v>531</v>
      </c>
      <c r="GJ27" s="368"/>
      <c r="GK27" s="35"/>
      <c r="GL27" s="363" t="str">
        <f>IF(GO27="","",IF(GK27="","&lt; Унеси датум",""))</f>
        <v/>
      </c>
      <c r="GM27" s="363"/>
      <c r="GN27" s="363"/>
      <c r="GO27" s="392"/>
      <c r="GP27" s="392"/>
      <c r="GQ27" s="392"/>
    </row>
    <row r="28" spans="1:199" ht="18" customHeight="1" x14ac:dyDescent="0.2">
      <c r="A28" s="366"/>
      <c r="B28" s="366"/>
      <c r="C28" s="366"/>
      <c r="D28" s="364" t="s">
        <v>22</v>
      </c>
      <c r="E28" s="364"/>
      <c r="F28" s="364"/>
      <c r="G28" s="392"/>
      <c r="H28" s="392"/>
      <c r="I28" s="392"/>
      <c r="K28" s="366"/>
      <c r="L28" s="366"/>
      <c r="M28" s="366"/>
      <c r="N28" s="364" t="s">
        <v>22</v>
      </c>
      <c r="O28" s="364"/>
      <c r="P28" s="364"/>
      <c r="Q28" s="392"/>
      <c r="R28" s="392"/>
      <c r="S28" s="392"/>
      <c r="U28" s="366"/>
      <c r="V28" s="366"/>
      <c r="W28" s="366"/>
      <c r="X28" s="364" t="s">
        <v>22</v>
      </c>
      <c r="Y28" s="364"/>
      <c r="Z28" s="364"/>
      <c r="AA28" s="392"/>
      <c r="AB28" s="392"/>
      <c r="AC28" s="392"/>
      <c r="AE28" s="366"/>
      <c r="AF28" s="366"/>
      <c r="AG28" s="366"/>
      <c r="AH28" s="364" t="s">
        <v>22</v>
      </c>
      <c r="AI28" s="364"/>
      <c r="AJ28" s="364"/>
      <c r="AK28" s="392"/>
      <c r="AL28" s="392"/>
      <c r="AM28" s="392"/>
      <c r="AO28" s="366"/>
      <c r="AP28" s="366"/>
      <c r="AQ28" s="366"/>
      <c r="AR28" s="364" t="s">
        <v>22</v>
      </c>
      <c r="AS28" s="364"/>
      <c r="AT28" s="364"/>
      <c r="AU28" s="392"/>
      <c r="AV28" s="392"/>
      <c r="AW28" s="392"/>
      <c r="AY28" s="366"/>
      <c r="AZ28" s="366"/>
      <c r="BA28" s="366"/>
      <c r="BB28" s="364" t="s">
        <v>22</v>
      </c>
      <c r="BC28" s="364"/>
      <c r="BD28" s="364"/>
      <c r="BE28" s="392"/>
      <c r="BF28" s="392"/>
      <c r="BG28" s="392"/>
      <c r="BI28" s="366"/>
      <c r="BJ28" s="366"/>
      <c r="BK28" s="366"/>
      <c r="BL28" s="364" t="s">
        <v>22</v>
      </c>
      <c r="BM28" s="364"/>
      <c r="BN28" s="364"/>
      <c r="BO28" s="392"/>
      <c r="BP28" s="392"/>
      <c r="BQ28" s="392"/>
      <c r="BS28" s="366"/>
      <c r="BT28" s="366"/>
      <c r="BU28" s="366"/>
      <c r="BV28" s="364" t="s">
        <v>22</v>
      </c>
      <c r="BW28" s="364"/>
      <c r="BX28" s="364"/>
      <c r="BY28" s="392"/>
      <c r="BZ28" s="392"/>
      <c r="CA28" s="392"/>
      <c r="CC28" s="366"/>
      <c r="CD28" s="366"/>
      <c r="CE28" s="366"/>
      <c r="CF28" s="364" t="s">
        <v>22</v>
      </c>
      <c r="CG28" s="364"/>
      <c r="CH28" s="364"/>
      <c r="CI28" s="392"/>
      <c r="CJ28" s="392"/>
      <c r="CK28" s="392"/>
      <c r="CM28" s="366"/>
      <c r="CN28" s="366"/>
      <c r="CO28" s="366"/>
      <c r="CP28" s="364" t="s">
        <v>22</v>
      </c>
      <c r="CQ28" s="364"/>
      <c r="CR28" s="364"/>
      <c r="CS28" s="392"/>
      <c r="CT28" s="392"/>
      <c r="CU28" s="392"/>
      <c r="CW28" s="366"/>
      <c r="CX28" s="366"/>
      <c r="CY28" s="366"/>
      <c r="CZ28" s="364" t="s">
        <v>22</v>
      </c>
      <c r="DA28" s="364"/>
      <c r="DB28" s="364"/>
      <c r="DC28" s="392"/>
      <c r="DD28" s="392"/>
      <c r="DE28" s="392"/>
      <c r="DG28" s="366"/>
      <c r="DH28" s="366"/>
      <c r="DI28" s="366"/>
      <c r="DJ28" s="364" t="s">
        <v>22</v>
      </c>
      <c r="DK28" s="364"/>
      <c r="DL28" s="364"/>
      <c r="DM28" s="392"/>
      <c r="DN28" s="392"/>
      <c r="DO28" s="392"/>
      <c r="DQ28" s="366"/>
      <c r="DR28" s="366"/>
      <c r="DS28" s="366"/>
      <c r="DT28" s="364" t="s">
        <v>22</v>
      </c>
      <c r="DU28" s="364"/>
      <c r="DV28" s="364"/>
      <c r="DW28" s="392"/>
      <c r="DX28" s="392"/>
      <c r="DY28" s="392"/>
      <c r="EA28" s="366"/>
      <c r="EB28" s="366"/>
      <c r="EC28" s="366"/>
      <c r="ED28" s="364" t="s">
        <v>22</v>
      </c>
      <c r="EE28" s="364"/>
      <c r="EF28" s="364"/>
      <c r="EG28" s="392"/>
      <c r="EH28" s="392"/>
      <c r="EI28" s="392"/>
      <c r="EK28" s="366"/>
      <c r="EL28" s="366"/>
      <c r="EM28" s="366"/>
      <c r="EN28" s="364" t="s">
        <v>22</v>
      </c>
      <c r="EO28" s="364"/>
      <c r="EP28" s="364"/>
      <c r="EQ28" s="392"/>
      <c r="ER28" s="392"/>
      <c r="ES28" s="392"/>
      <c r="EU28" s="366"/>
      <c r="EV28" s="366"/>
      <c r="EW28" s="366"/>
      <c r="EX28" s="364" t="s">
        <v>22</v>
      </c>
      <c r="EY28" s="364"/>
      <c r="EZ28" s="364"/>
      <c r="FA28" s="392"/>
      <c r="FB28" s="392"/>
      <c r="FC28" s="392"/>
      <c r="FE28" s="366"/>
      <c r="FF28" s="366"/>
      <c r="FG28" s="366"/>
      <c r="FH28" s="364" t="s">
        <v>22</v>
      </c>
      <c r="FI28" s="364"/>
      <c r="FJ28" s="364"/>
      <c r="FK28" s="392"/>
      <c r="FL28" s="392"/>
      <c r="FM28" s="392"/>
      <c r="FO28" s="366"/>
      <c r="FP28" s="366"/>
      <c r="FQ28" s="366"/>
      <c r="FR28" s="364" t="s">
        <v>22</v>
      </c>
      <c r="FS28" s="364"/>
      <c r="FT28" s="364"/>
      <c r="FU28" s="392"/>
      <c r="FV28" s="392"/>
      <c r="FW28" s="392"/>
      <c r="FY28" s="366"/>
      <c r="FZ28" s="366"/>
      <c r="GA28" s="366"/>
      <c r="GB28" s="364" t="s">
        <v>22</v>
      </c>
      <c r="GC28" s="364"/>
      <c r="GD28" s="364"/>
      <c r="GE28" s="392"/>
      <c r="GF28" s="392"/>
      <c r="GG28" s="392"/>
      <c r="GI28" s="366"/>
      <c r="GJ28" s="366"/>
      <c r="GK28" s="366"/>
      <c r="GL28" s="364" t="s">
        <v>22</v>
      </c>
      <c r="GM28" s="364"/>
      <c r="GN28" s="364"/>
      <c r="GO28" s="392"/>
      <c r="GP28" s="392"/>
      <c r="GQ28" s="392"/>
    </row>
    <row r="29" spans="1:199" ht="18" customHeight="1" x14ac:dyDescent="0.2">
      <c r="A29" s="365" t="s">
        <v>96</v>
      </c>
      <c r="B29" s="365"/>
      <c r="C29" s="365"/>
      <c r="D29" s="364"/>
      <c r="E29" s="364"/>
      <c r="F29" s="364"/>
      <c r="G29" s="392" t="s">
        <v>97</v>
      </c>
      <c r="H29" s="392"/>
      <c r="I29" s="392"/>
      <c r="K29" s="365" t="s">
        <v>96</v>
      </c>
      <c r="L29" s="365"/>
      <c r="M29" s="365"/>
      <c r="N29" s="364"/>
      <c r="O29" s="364"/>
      <c r="P29" s="364"/>
      <c r="Q29" s="392" t="s">
        <v>97</v>
      </c>
      <c r="R29" s="392"/>
      <c r="S29" s="392"/>
      <c r="U29" s="365" t="s">
        <v>96</v>
      </c>
      <c r="V29" s="365"/>
      <c r="W29" s="365"/>
      <c r="X29" s="364"/>
      <c r="Y29" s="364"/>
      <c r="Z29" s="364"/>
      <c r="AA29" s="392" t="s">
        <v>97</v>
      </c>
      <c r="AB29" s="392"/>
      <c r="AC29" s="392"/>
      <c r="AE29" s="365" t="s">
        <v>96</v>
      </c>
      <c r="AF29" s="365"/>
      <c r="AG29" s="365"/>
      <c r="AH29" s="364"/>
      <c r="AI29" s="364"/>
      <c r="AJ29" s="364"/>
      <c r="AK29" s="392" t="s">
        <v>97</v>
      </c>
      <c r="AL29" s="392"/>
      <c r="AM29" s="392"/>
      <c r="AO29" s="365" t="s">
        <v>96</v>
      </c>
      <c r="AP29" s="365"/>
      <c r="AQ29" s="365"/>
      <c r="AR29" s="364"/>
      <c r="AS29" s="364"/>
      <c r="AT29" s="364"/>
      <c r="AU29" s="392" t="s">
        <v>97</v>
      </c>
      <c r="AV29" s="392"/>
      <c r="AW29" s="392"/>
      <c r="AY29" s="365" t="s">
        <v>96</v>
      </c>
      <c r="AZ29" s="365"/>
      <c r="BA29" s="365"/>
      <c r="BB29" s="364"/>
      <c r="BC29" s="364"/>
      <c r="BD29" s="364"/>
      <c r="BE29" s="392" t="s">
        <v>97</v>
      </c>
      <c r="BF29" s="392"/>
      <c r="BG29" s="392"/>
      <c r="BI29" s="365" t="s">
        <v>96</v>
      </c>
      <c r="BJ29" s="365"/>
      <c r="BK29" s="365"/>
      <c r="BL29" s="364"/>
      <c r="BM29" s="364"/>
      <c r="BN29" s="364"/>
      <c r="BO29" s="392" t="s">
        <v>97</v>
      </c>
      <c r="BP29" s="392"/>
      <c r="BQ29" s="392"/>
      <c r="BS29" s="365" t="s">
        <v>96</v>
      </c>
      <c r="BT29" s="365"/>
      <c r="BU29" s="365"/>
      <c r="BV29" s="364"/>
      <c r="BW29" s="364"/>
      <c r="BX29" s="364"/>
      <c r="BY29" s="392" t="s">
        <v>97</v>
      </c>
      <c r="BZ29" s="392"/>
      <c r="CA29" s="392"/>
      <c r="CC29" s="365" t="s">
        <v>96</v>
      </c>
      <c r="CD29" s="365"/>
      <c r="CE29" s="365"/>
      <c r="CF29" s="364"/>
      <c r="CG29" s="364"/>
      <c r="CH29" s="364"/>
      <c r="CI29" s="392" t="s">
        <v>97</v>
      </c>
      <c r="CJ29" s="392"/>
      <c r="CK29" s="392"/>
      <c r="CM29" s="365" t="s">
        <v>96</v>
      </c>
      <c r="CN29" s="365"/>
      <c r="CO29" s="365"/>
      <c r="CP29" s="364"/>
      <c r="CQ29" s="364"/>
      <c r="CR29" s="364"/>
      <c r="CS29" s="392" t="s">
        <v>97</v>
      </c>
      <c r="CT29" s="392"/>
      <c r="CU29" s="392"/>
      <c r="CW29" s="365" t="s">
        <v>96</v>
      </c>
      <c r="CX29" s="365"/>
      <c r="CY29" s="365"/>
      <c r="CZ29" s="364"/>
      <c r="DA29" s="364"/>
      <c r="DB29" s="364"/>
      <c r="DC29" s="392" t="s">
        <v>97</v>
      </c>
      <c r="DD29" s="392"/>
      <c r="DE29" s="392"/>
      <c r="DG29" s="365" t="s">
        <v>96</v>
      </c>
      <c r="DH29" s="365"/>
      <c r="DI29" s="365"/>
      <c r="DJ29" s="364"/>
      <c r="DK29" s="364"/>
      <c r="DL29" s="364"/>
      <c r="DM29" s="392" t="s">
        <v>97</v>
      </c>
      <c r="DN29" s="392"/>
      <c r="DO29" s="392"/>
      <c r="DQ29" s="365" t="s">
        <v>96</v>
      </c>
      <c r="DR29" s="365"/>
      <c r="DS29" s="365"/>
      <c r="DT29" s="364"/>
      <c r="DU29" s="364"/>
      <c r="DV29" s="364"/>
      <c r="DW29" s="392" t="s">
        <v>97</v>
      </c>
      <c r="DX29" s="392"/>
      <c r="DY29" s="392"/>
      <c r="EA29" s="365" t="s">
        <v>96</v>
      </c>
      <c r="EB29" s="365"/>
      <c r="EC29" s="365"/>
      <c r="ED29" s="364"/>
      <c r="EE29" s="364"/>
      <c r="EF29" s="364"/>
      <c r="EG29" s="392" t="s">
        <v>97</v>
      </c>
      <c r="EH29" s="392"/>
      <c r="EI29" s="392"/>
      <c r="EK29" s="365" t="s">
        <v>96</v>
      </c>
      <c r="EL29" s="365"/>
      <c r="EM29" s="365"/>
      <c r="EN29" s="364"/>
      <c r="EO29" s="364"/>
      <c r="EP29" s="364"/>
      <c r="EQ29" s="392" t="s">
        <v>97</v>
      </c>
      <c r="ER29" s="392"/>
      <c r="ES29" s="392"/>
      <c r="EU29" s="365" t="s">
        <v>96</v>
      </c>
      <c r="EV29" s="365"/>
      <c r="EW29" s="365"/>
      <c r="EX29" s="364"/>
      <c r="EY29" s="364"/>
      <c r="EZ29" s="364"/>
      <c r="FA29" s="392" t="s">
        <v>97</v>
      </c>
      <c r="FB29" s="392"/>
      <c r="FC29" s="392"/>
      <c r="FE29" s="365" t="s">
        <v>96</v>
      </c>
      <c r="FF29" s="365"/>
      <c r="FG29" s="365"/>
      <c r="FH29" s="364"/>
      <c r="FI29" s="364"/>
      <c r="FJ29" s="364"/>
      <c r="FK29" s="392" t="s">
        <v>97</v>
      </c>
      <c r="FL29" s="392"/>
      <c r="FM29" s="392"/>
      <c r="FO29" s="365" t="s">
        <v>96</v>
      </c>
      <c r="FP29" s="365"/>
      <c r="FQ29" s="365"/>
      <c r="FR29" s="364"/>
      <c r="FS29" s="364"/>
      <c r="FT29" s="364"/>
      <c r="FU29" s="392" t="s">
        <v>97</v>
      </c>
      <c r="FV29" s="392"/>
      <c r="FW29" s="392"/>
      <c r="FY29" s="365" t="s">
        <v>96</v>
      </c>
      <c r="FZ29" s="365"/>
      <c r="GA29" s="365"/>
      <c r="GB29" s="364"/>
      <c r="GC29" s="364"/>
      <c r="GD29" s="364"/>
      <c r="GE29" s="392" t="s">
        <v>97</v>
      </c>
      <c r="GF29" s="392"/>
      <c r="GG29" s="392"/>
      <c r="GI29" s="365" t="s">
        <v>96</v>
      </c>
      <c r="GJ29" s="365"/>
      <c r="GK29" s="365"/>
      <c r="GL29" s="364"/>
      <c r="GM29" s="364"/>
      <c r="GN29" s="364"/>
      <c r="GO29" s="392" t="s">
        <v>97</v>
      </c>
      <c r="GP29" s="392"/>
      <c r="GQ29" s="392"/>
    </row>
    <row r="30" spans="1:199" ht="18" customHeight="1" x14ac:dyDescent="0.2">
      <c r="A30" s="367" t="s">
        <v>98</v>
      </c>
      <c r="B30" s="367"/>
      <c r="C30" s="367"/>
      <c r="D30" s="364"/>
      <c r="E30" s="364"/>
      <c r="F30" s="364"/>
      <c r="G30" s="392" t="s">
        <v>98</v>
      </c>
      <c r="H30" s="392"/>
      <c r="I30" s="392"/>
      <c r="K30" s="367" t="s">
        <v>98</v>
      </c>
      <c r="L30" s="367"/>
      <c r="M30" s="367"/>
      <c r="N30" s="364"/>
      <c r="O30" s="364"/>
      <c r="P30" s="364"/>
      <c r="Q30" s="392" t="s">
        <v>98</v>
      </c>
      <c r="R30" s="392"/>
      <c r="S30" s="392"/>
      <c r="U30" s="367" t="s">
        <v>98</v>
      </c>
      <c r="V30" s="367"/>
      <c r="W30" s="367"/>
      <c r="X30" s="364"/>
      <c r="Y30" s="364"/>
      <c r="Z30" s="364"/>
      <c r="AA30" s="392" t="s">
        <v>98</v>
      </c>
      <c r="AB30" s="392"/>
      <c r="AC30" s="392"/>
      <c r="AE30" s="367" t="s">
        <v>98</v>
      </c>
      <c r="AF30" s="367"/>
      <c r="AG30" s="367"/>
      <c r="AH30" s="364"/>
      <c r="AI30" s="364"/>
      <c r="AJ30" s="364"/>
      <c r="AK30" s="392" t="s">
        <v>98</v>
      </c>
      <c r="AL30" s="392"/>
      <c r="AM30" s="392"/>
      <c r="AO30" s="367" t="s">
        <v>98</v>
      </c>
      <c r="AP30" s="367"/>
      <c r="AQ30" s="367"/>
      <c r="AR30" s="364"/>
      <c r="AS30" s="364"/>
      <c r="AT30" s="364"/>
      <c r="AU30" s="392" t="s">
        <v>98</v>
      </c>
      <c r="AV30" s="392"/>
      <c r="AW30" s="392"/>
      <c r="AY30" s="367" t="s">
        <v>98</v>
      </c>
      <c r="AZ30" s="367"/>
      <c r="BA30" s="367"/>
      <c r="BB30" s="364"/>
      <c r="BC30" s="364"/>
      <c r="BD30" s="364"/>
      <c r="BE30" s="392" t="s">
        <v>98</v>
      </c>
      <c r="BF30" s="392"/>
      <c r="BG30" s="392"/>
      <c r="BI30" s="367" t="s">
        <v>98</v>
      </c>
      <c r="BJ30" s="367"/>
      <c r="BK30" s="367"/>
      <c r="BL30" s="364"/>
      <c r="BM30" s="364"/>
      <c r="BN30" s="364"/>
      <c r="BO30" s="392" t="s">
        <v>98</v>
      </c>
      <c r="BP30" s="392"/>
      <c r="BQ30" s="392"/>
      <c r="BS30" s="367" t="s">
        <v>98</v>
      </c>
      <c r="BT30" s="367"/>
      <c r="BU30" s="367"/>
      <c r="BV30" s="364"/>
      <c r="BW30" s="364"/>
      <c r="BX30" s="364"/>
      <c r="BY30" s="392" t="s">
        <v>98</v>
      </c>
      <c r="BZ30" s="392"/>
      <c r="CA30" s="392"/>
      <c r="CC30" s="367" t="s">
        <v>98</v>
      </c>
      <c r="CD30" s="367"/>
      <c r="CE30" s="367"/>
      <c r="CF30" s="364"/>
      <c r="CG30" s="364"/>
      <c r="CH30" s="364"/>
      <c r="CI30" s="392" t="s">
        <v>98</v>
      </c>
      <c r="CJ30" s="392"/>
      <c r="CK30" s="392"/>
      <c r="CM30" s="367" t="s">
        <v>98</v>
      </c>
      <c r="CN30" s="367"/>
      <c r="CO30" s="367"/>
      <c r="CP30" s="364"/>
      <c r="CQ30" s="364"/>
      <c r="CR30" s="364"/>
      <c r="CS30" s="392" t="s">
        <v>98</v>
      </c>
      <c r="CT30" s="392"/>
      <c r="CU30" s="392"/>
      <c r="CW30" s="367" t="s">
        <v>98</v>
      </c>
      <c r="CX30" s="367"/>
      <c r="CY30" s="367"/>
      <c r="CZ30" s="364"/>
      <c r="DA30" s="364"/>
      <c r="DB30" s="364"/>
      <c r="DC30" s="392" t="s">
        <v>98</v>
      </c>
      <c r="DD30" s="392"/>
      <c r="DE30" s="392"/>
      <c r="DG30" s="367" t="s">
        <v>98</v>
      </c>
      <c r="DH30" s="367"/>
      <c r="DI30" s="367"/>
      <c r="DJ30" s="364"/>
      <c r="DK30" s="364"/>
      <c r="DL30" s="364"/>
      <c r="DM30" s="392" t="s">
        <v>98</v>
      </c>
      <c r="DN30" s="392"/>
      <c r="DO30" s="392"/>
      <c r="DQ30" s="367" t="s">
        <v>98</v>
      </c>
      <c r="DR30" s="367"/>
      <c r="DS30" s="367"/>
      <c r="DT30" s="364"/>
      <c r="DU30" s="364"/>
      <c r="DV30" s="364"/>
      <c r="DW30" s="392" t="s">
        <v>98</v>
      </c>
      <c r="DX30" s="392"/>
      <c r="DY30" s="392"/>
      <c r="EA30" s="367" t="s">
        <v>98</v>
      </c>
      <c r="EB30" s="367"/>
      <c r="EC30" s="367"/>
      <c r="ED30" s="364"/>
      <c r="EE30" s="364"/>
      <c r="EF30" s="364"/>
      <c r="EG30" s="392" t="s">
        <v>98</v>
      </c>
      <c r="EH30" s="392"/>
      <c r="EI30" s="392"/>
      <c r="EK30" s="367" t="s">
        <v>98</v>
      </c>
      <c r="EL30" s="367"/>
      <c r="EM30" s="367"/>
      <c r="EN30" s="364"/>
      <c r="EO30" s="364"/>
      <c r="EP30" s="364"/>
      <c r="EQ30" s="392" t="s">
        <v>98</v>
      </c>
      <c r="ER30" s="392"/>
      <c r="ES30" s="392"/>
      <c r="EU30" s="367" t="s">
        <v>98</v>
      </c>
      <c r="EV30" s="367"/>
      <c r="EW30" s="367"/>
      <c r="EX30" s="364"/>
      <c r="EY30" s="364"/>
      <c r="EZ30" s="364"/>
      <c r="FA30" s="392" t="s">
        <v>98</v>
      </c>
      <c r="FB30" s="392"/>
      <c r="FC30" s="392"/>
      <c r="FE30" s="367" t="s">
        <v>98</v>
      </c>
      <c r="FF30" s="367"/>
      <c r="FG30" s="367"/>
      <c r="FH30" s="364"/>
      <c r="FI30" s="364"/>
      <c r="FJ30" s="364"/>
      <c r="FK30" s="392" t="s">
        <v>98</v>
      </c>
      <c r="FL30" s="392"/>
      <c r="FM30" s="392"/>
      <c r="FO30" s="367" t="s">
        <v>98</v>
      </c>
      <c r="FP30" s="367"/>
      <c r="FQ30" s="367"/>
      <c r="FR30" s="364"/>
      <c r="FS30" s="364"/>
      <c r="FT30" s="364"/>
      <c r="FU30" s="392" t="s">
        <v>98</v>
      </c>
      <c r="FV30" s="392"/>
      <c r="FW30" s="392"/>
      <c r="FY30" s="367" t="s">
        <v>98</v>
      </c>
      <c r="FZ30" s="367"/>
      <c r="GA30" s="367"/>
      <c r="GB30" s="364"/>
      <c r="GC30" s="364"/>
      <c r="GD30" s="364"/>
      <c r="GE30" s="392" t="s">
        <v>98</v>
      </c>
      <c r="GF30" s="392"/>
      <c r="GG30" s="392"/>
      <c r="GI30" s="367" t="s">
        <v>98</v>
      </c>
      <c r="GJ30" s="367"/>
      <c r="GK30" s="367"/>
      <c r="GL30" s="364"/>
      <c r="GM30" s="364"/>
      <c r="GN30" s="364"/>
      <c r="GO30" s="392" t="s">
        <v>98</v>
      </c>
      <c r="GP30" s="392"/>
      <c r="GQ30" s="392"/>
    </row>
    <row r="31" spans="1:199" ht="33.75" customHeight="1" x14ac:dyDescent="0.2">
      <c r="A31" s="373"/>
      <c r="B31" s="373"/>
      <c r="C31" s="373"/>
      <c r="D31" s="364"/>
      <c r="E31" s="364"/>
      <c r="F31" s="364"/>
      <c r="G31" s="369"/>
      <c r="H31" s="369"/>
      <c r="I31" s="369"/>
      <c r="K31" s="373"/>
      <c r="L31" s="373"/>
      <c r="M31" s="373"/>
      <c r="N31" s="364"/>
      <c r="O31" s="364"/>
      <c r="P31" s="364"/>
      <c r="Q31" s="369"/>
      <c r="R31" s="369"/>
      <c r="S31" s="369"/>
      <c r="U31" s="373"/>
      <c r="V31" s="373"/>
      <c r="W31" s="373"/>
      <c r="X31" s="364"/>
      <c r="Y31" s="364"/>
      <c r="Z31" s="364"/>
      <c r="AA31" s="369"/>
      <c r="AB31" s="369"/>
      <c r="AC31" s="369"/>
      <c r="AE31" s="373"/>
      <c r="AF31" s="373"/>
      <c r="AG31" s="373"/>
      <c r="AH31" s="364"/>
      <c r="AI31" s="364"/>
      <c r="AJ31" s="364"/>
      <c r="AK31" s="369"/>
      <c r="AL31" s="369"/>
      <c r="AM31" s="369"/>
      <c r="AO31" s="373"/>
      <c r="AP31" s="373"/>
      <c r="AQ31" s="373"/>
      <c r="AR31" s="364"/>
      <c r="AS31" s="364"/>
      <c r="AT31" s="364"/>
      <c r="AU31" s="369"/>
      <c r="AV31" s="369"/>
      <c r="AW31" s="369"/>
      <c r="AY31" s="373"/>
      <c r="AZ31" s="373"/>
      <c r="BA31" s="373"/>
      <c r="BB31" s="364"/>
      <c r="BC31" s="364"/>
      <c r="BD31" s="364"/>
      <c r="BE31" s="369"/>
      <c r="BF31" s="369"/>
      <c r="BG31" s="369"/>
      <c r="BI31" s="373"/>
      <c r="BJ31" s="373"/>
      <c r="BK31" s="373"/>
      <c r="BL31" s="364"/>
      <c r="BM31" s="364"/>
      <c r="BN31" s="364"/>
      <c r="BO31" s="369"/>
      <c r="BP31" s="369"/>
      <c r="BQ31" s="369"/>
      <c r="BS31" s="373"/>
      <c r="BT31" s="373"/>
      <c r="BU31" s="373"/>
      <c r="BV31" s="364"/>
      <c r="BW31" s="364"/>
      <c r="BX31" s="364"/>
      <c r="BY31" s="369"/>
      <c r="BZ31" s="369"/>
      <c r="CA31" s="369"/>
      <c r="CC31" s="373"/>
      <c r="CD31" s="373"/>
      <c r="CE31" s="373"/>
      <c r="CF31" s="364"/>
      <c r="CG31" s="364"/>
      <c r="CH31" s="364"/>
      <c r="CI31" s="369"/>
      <c r="CJ31" s="369"/>
      <c r="CK31" s="369"/>
      <c r="CM31" s="373"/>
      <c r="CN31" s="373"/>
      <c r="CO31" s="373"/>
      <c r="CP31" s="364"/>
      <c r="CQ31" s="364"/>
      <c r="CR31" s="364"/>
      <c r="CS31" s="369"/>
      <c r="CT31" s="369"/>
      <c r="CU31" s="369"/>
      <c r="CW31" s="373"/>
      <c r="CX31" s="373"/>
      <c r="CY31" s="373"/>
      <c r="CZ31" s="364"/>
      <c r="DA31" s="364"/>
      <c r="DB31" s="364"/>
      <c r="DC31" s="369"/>
      <c r="DD31" s="369"/>
      <c r="DE31" s="369"/>
      <c r="DG31" s="373"/>
      <c r="DH31" s="373"/>
      <c r="DI31" s="373"/>
      <c r="DJ31" s="364"/>
      <c r="DK31" s="364"/>
      <c r="DL31" s="364"/>
      <c r="DM31" s="369"/>
      <c r="DN31" s="369"/>
      <c r="DO31" s="369"/>
      <c r="DQ31" s="373"/>
      <c r="DR31" s="373"/>
      <c r="DS31" s="373"/>
      <c r="DT31" s="364"/>
      <c r="DU31" s="364"/>
      <c r="DV31" s="364"/>
      <c r="DW31" s="369"/>
      <c r="DX31" s="369"/>
      <c r="DY31" s="369"/>
      <c r="EA31" s="373"/>
      <c r="EB31" s="373"/>
      <c r="EC31" s="373"/>
      <c r="ED31" s="364"/>
      <c r="EE31" s="364"/>
      <c r="EF31" s="364"/>
      <c r="EG31" s="369"/>
      <c r="EH31" s="369"/>
      <c r="EI31" s="369"/>
      <c r="EK31" s="373"/>
      <c r="EL31" s="373"/>
      <c r="EM31" s="373"/>
      <c r="EN31" s="364"/>
      <c r="EO31" s="364"/>
      <c r="EP31" s="364"/>
      <c r="EQ31" s="369"/>
      <c r="ER31" s="369"/>
      <c r="ES31" s="369"/>
      <c r="EU31" s="373"/>
      <c r="EV31" s="373"/>
      <c r="EW31" s="373"/>
      <c r="EX31" s="364"/>
      <c r="EY31" s="364"/>
      <c r="EZ31" s="364"/>
      <c r="FA31" s="369"/>
      <c r="FB31" s="369"/>
      <c r="FC31" s="369"/>
      <c r="FE31" s="373"/>
      <c r="FF31" s="373"/>
      <c r="FG31" s="373"/>
      <c r="FH31" s="364"/>
      <c r="FI31" s="364"/>
      <c r="FJ31" s="364"/>
      <c r="FK31" s="369"/>
      <c r="FL31" s="369"/>
      <c r="FM31" s="369"/>
      <c r="FO31" s="373"/>
      <c r="FP31" s="373"/>
      <c r="FQ31" s="373"/>
      <c r="FR31" s="364"/>
      <c r="FS31" s="364"/>
      <c r="FT31" s="364"/>
      <c r="FU31" s="369"/>
      <c r="FV31" s="369"/>
      <c r="FW31" s="369"/>
      <c r="FY31" s="373"/>
      <c r="FZ31" s="373"/>
      <c r="GA31" s="373"/>
      <c r="GB31" s="364"/>
      <c r="GC31" s="364"/>
      <c r="GD31" s="364"/>
      <c r="GE31" s="369"/>
      <c r="GF31" s="369"/>
      <c r="GG31" s="369"/>
      <c r="GI31" s="373"/>
      <c r="GJ31" s="373"/>
      <c r="GK31" s="373"/>
      <c r="GL31" s="364"/>
      <c r="GM31" s="364"/>
      <c r="GN31" s="364"/>
      <c r="GO31" s="369"/>
      <c r="GP31" s="369"/>
      <c r="GQ31" s="369"/>
    </row>
    <row r="32" spans="1:199" ht="15" customHeight="1" x14ac:dyDescent="0.2">
      <c r="A32" s="18"/>
      <c r="K32" s="18"/>
      <c r="U32" s="18"/>
      <c r="AE32" s="18"/>
      <c r="AO32" s="18"/>
      <c r="AY32" s="18"/>
      <c r="BI32" s="18"/>
      <c r="BS32" s="18"/>
      <c r="CC32" s="18"/>
      <c r="CM32" s="18"/>
      <c r="CW32" s="18"/>
      <c r="DG32" s="18"/>
      <c r="DQ32" s="18"/>
      <c r="EA32" s="18"/>
      <c r="EK32" s="18"/>
      <c r="EU32" s="18"/>
      <c r="FE32" s="18"/>
      <c r="FO32" s="18"/>
      <c r="FY32" s="18"/>
      <c r="GI32" s="18"/>
    </row>
    <row r="33" spans="1:197" ht="15" customHeight="1" x14ac:dyDescent="0.2">
      <c r="A33" s="18"/>
      <c r="K33" s="18"/>
      <c r="U33" s="18"/>
      <c r="AE33" s="18"/>
      <c r="AO33" s="18"/>
      <c r="AY33" s="18"/>
      <c r="BI33" s="18"/>
      <c r="BS33" s="18"/>
      <c r="CC33" s="18"/>
      <c r="CM33" s="18"/>
      <c r="CW33" s="18"/>
      <c r="DG33" s="18"/>
      <c r="DQ33" s="18"/>
      <c r="EA33" s="18"/>
      <c r="EK33" s="18"/>
      <c r="EU33" s="18"/>
      <c r="FE33" s="18"/>
      <c r="FO33" s="18"/>
      <c r="FY33" s="18"/>
      <c r="GI33" s="18"/>
    </row>
    <row r="34" spans="1:197" ht="15" customHeight="1" x14ac:dyDescent="0.2">
      <c r="A34" s="18"/>
      <c r="K34" s="18"/>
      <c r="U34" s="18"/>
      <c r="AE34" s="18"/>
      <c r="AO34" s="18"/>
      <c r="AY34" s="18"/>
      <c r="BI34" s="18"/>
      <c r="BS34" s="18"/>
      <c r="CC34" s="18"/>
      <c r="CM34" s="18"/>
      <c r="CW34" s="18"/>
      <c r="DG34" s="18"/>
      <c r="DQ34" s="18"/>
      <c r="EA34" s="18"/>
      <c r="EK34" s="18"/>
      <c r="EU34" s="18"/>
      <c r="FE34" s="18"/>
      <c r="FO34" s="18"/>
      <c r="FY34" s="18"/>
      <c r="GI34" s="18"/>
    </row>
    <row r="35" spans="1:197" ht="15" hidden="1" customHeight="1" x14ac:dyDescent="0.2">
      <c r="A35" s="18"/>
      <c r="D35" s="73"/>
      <c r="E35" s="73"/>
      <c r="F35" s="73"/>
      <c r="G35" s="73"/>
      <c r="K35" s="18"/>
      <c r="N35" s="73"/>
      <c r="O35" s="73"/>
      <c r="P35" s="73"/>
      <c r="Q35" s="73"/>
      <c r="U35" s="18"/>
      <c r="X35" s="73"/>
      <c r="Y35" s="73"/>
      <c r="Z35" s="73"/>
      <c r="AA35" s="73"/>
      <c r="AE35" s="18"/>
      <c r="AH35" s="73"/>
      <c r="AI35" s="73"/>
      <c r="AJ35" s="73"/>
      <c r="AK35" s="73"/>
      <c r="AO35" s="18"/>
      <c r="AR35" s="73"/>
      <c r="AS35" s="73"/>
      <c r="AT35" s="73"/>
      <c r="AU35" s="73"/>
      <c r="AY35" s="18"/>
      <c r="BB35" s="73"/>
      <c r="BC35" s="73"/>
      <c r="BD35" s="73"/>
      <c r="BE35" s="73"/>
      <c r="BI35" s="18"/>
      <c r="BL35" s="73"/>
      <c r="BM35" s="73"/>
      <c r="BN35" s="73"/>
      <c r="BO35" s="73"/>
      <c r="BS35" s="18"/>
      <c r="BV35" s="73"/>
      <c r="BW35" s="73"/>
      <c r="BX35" s="73"/>
      <c r="BY35" s="73"/>
      <c r="CC35" s="18"/>
      <c r="CF35" s="73"/>
      <c r="CG35" s="73"/>
      <c r="CH35" s="73"/>
      <c r="CI35" s="73"/>
      <c r="CM35" s="18"/>
      <c r="CP35" s="73"/>
      <c r="CQ35" s="73"/>
      <c r="CR35" s="73"/>
      <c r="CS35" s="73"/>
      <c r="CW35" s="18"/>
      <c r="CZ35" s="73"/>
      <c r="DA35" s="73"/>
      <c r="DB35" s="73"/>
      <c r="DC35" s="73"/>
      <c r="DG35" s="18"/>
      <c r="DJ35" s="73"/>
      <c r="DK35" s="73"/>
      <c r="DL35" s="73"/>
      <c r="DM35" s="73"/>
      <c r="DQ35" s="18"/>
      <c r="DT35" s="73"/>
      <c r="DU35" s="73"/>
      <c r="DV35" s="73"/>
      <c r="DW35" s="73"/>
      <c r="EA35" s="18"/>
      <c r="ED35" s="73"/>
      <c r="EE35" s="73"/>
      <c r="EF35" s="73"/>
      <c r="EG35" s="73"/>
      <c r="EK35" s="18"/>
      <c r="EN35" s="73"/>
      <c r="EO35" s="73"/>
      <c r="EP35" s="73"/>
      <c r="EQ35" s="73"/>
      <c r="EU35" s="18"/>
      <c r="EX35" s="73"/>
      <c r="EY35" s="73"/>
      <c r="EZ35" s="73"/>
      <c r="FA35" s="73"/>
      <c r="FE35" s="18"/>
      <c r="FH35" s="73"/>
      <c r="FI35" s="73"/>
      <c r="FJ35" s="73"/>
      <c r="FK35" s="73"/>
      <c r="FO35" s="18"/>
      <c r="FR35" s="73"/>
      <c r="FS35" s="73"/>
      <c r="FT35" s="73"/>
      <c r="FU35" s="73"/>
      <c r="FY35" s="18"/>
      <c r="GB35" s="73"/>
      <c r="GC35" s="73"/>
      <c r="GD35" s="73"/>
      <c r="GE35" s="73"/>
      <c r="GI35" s="18"/>
      <c r="GL35" s="73"/>
      <c r="GM35" s="73"/>
      <c r="GN35" s="73"/>
      <c r="GO35" s="73"/>
    </row>
    <row r="36" spans="1:197" ht="15" hidden="1" customHeight="1" x14ac:dyDescent="0.2">
      <c r="A36" s="18">
        <f>MAX(A38:A73)</f>
        <v>0</v>
      </c>
      <c r="B36" s="6" t="s">
        <v>638</v>
      </c>
      <c r="C36" s="6" t="str">
        <f>CONCATENATE("C38:C",38+A36-1)</f>
        <v>C38:C37</v>
      </c>
      <c r="K36" s="18"/>
      <c r="U36" s="18"/>
      <c r="AE36" s="18"/>
      <c r="AO36" s="18"/>
      <c r="AY36" s="18"/>
      <c r="BI36" s="18"/>
      <c r="BS36" s="18"/>
      <c r="CC36" s="18"/>
      <c r="CM36" s="18"/>
      <c r="CW36" s="18"/>
      <c r="DG36" s="18"/>
      <c r="DQ36" s="18"/>
      <c r="EA36" s="18"/>
      <c r="EK36" s="18"/>
      <c r="EU36" s="18"/>
      <c r="FE36" s="18"/>
      <c r="FO36" s="18"/>
      <c r="FY36" s="18"/>
      <c r="GI36" s="18"/>
    </row>
    <row r="37" spans="1:197" ht="15" hidden="1" customHeight="1" x14ac:dyDescent="0.2">
      <c r="A37" s="18"/>
      <c r="K37" s="18"/>
      <c r="U37" s="18"/>
      <c r="AE37" s="18"/>
      <c r="AO37" s="18"/>
      <c r="AY37" s="18"/>
      <c r="BI37" s="18"/>
      <c r="BS37" s="18"/>
      <c r="CC37" s="18"/>
      <c r="CM37" s="18"/>
      <c r="CW37" s="18"/>
      <c r="DG37" s="18"/>
      <c r="DQ37" s="18"/>
      <c r="EA37" s="18"/>
      <c r="EK37" s="18"/>
      <c r="EU37" s="18"/>
      <c r="FE37" s="18"/>
      <c r="FO37" s="18"/>
      <c r="FY37" s="18"/>
      <c r="GI37" s="18"/>
    </row>
    <row r="38" spans="1:197" ht="15" hidden="1" customHeight="1" x14ac:dyDescent="0.2">
      <c r="A38" s="18" t="str">
        <f>'Локације по КО'!A8</f>
        <v/>
      </c>
      <c r="B38" s="18">
        <f>'Локације по КО'!B8</f>
        <v>0</v>
      </c>
      <c r="C38" s="18">
        <f>'Локације по КО'!C8</f>
        <v>0</v>
      </c>
      <c r="K38" s="18"/>
      <c r="L38" s="18"/>
      <c r="M38" s="18"/>
      <c r="U38" s="18"/>
      <c r="V38" s="18"/>
      <c r="W38" s="18"/>
      <c r="AE38" s="18"/>
      <c r="AF38" s="18"/>
      <c r="AG38" s="18"/>
      <c r="AO38" s="18"/>
      <c r="AP38" s="18"/>
      <c r="AQ38" s="18"/>
      <c r="AY38" s="18"/>
      <c r="AZ38" s="18"/>
      <c r="BA38" s="18"/>
      <c r="BI38" s="18"/>
      <c r="BJ38" s="18"/>
      <c r="BK38" s="18"/>
      <c r="BS38" s="18"/>
      <c r="BT38" s="18"/>
      <c r="BU38" s="18"/>
      <c r="CC38" s="18"/>
      <c r="CD38" s="18"/>
      <c r="CE38" s="18"/>
      <c r="CM38" s="18"/>
      <c r="CN38" s="18"/>
      <c r="CO38" s="18"/>
      <c r="CW38" s="18"/>
      <c r="CX38" s="18"/>
      <c r="CY38" s="18"/>
      <c r="DG38" s="18"/>
      <c r="DH38" s="18"/>
      <c r="DI38" s="18"/>
      <c r="DQ38" s="18"/>
      <c r="DR38" s="18"/>
      <c r="DS38" s="18"/>
      <c r="EA38" s="18"/>
      <c r="EB38" s="18"/>
      <c r="EC38" s="18"/>
      <c r="EK38" s="18"/>
      <c r="EL38" s="18"/>
      <c r="EM38" s="18"/>
      <c r="EU38" s="18"/>
      <c r="EV38" s="18"/>
      <c r="EW38" s="18"/>
      <c r="FE38" s="18"/>
      <c r="FF38" s="18"/>
      <c r="FG38" s="18"/>
      <c r="FO38" s="18"/>
      <c r="FP38" s="18"/>
      <c r="FQ38" s="18"/>
      <c r="FY38" s="18"/>
      <c r="FZ38" s="18"/>
      <c r="GA38" s="18"/>
      <c r="GI38" s="18"/>
      <c r="GJ38" s="18"/>
      <c r="GK38" s="18"/>
    </row>
    <row r="39" spans="1:197" ht="15" hidden="1" customHeight="1" x14ac:dyDescent="0.2">
      <c r="A39" s="18" t="str">
        <f>'Локације по КО'!A9</f>
        <v/>
      </c>
      <c r="B39" s="18">
        <f>'Локације по КО'!B9</f>
        <v>0</v>
      </c>
      <c r="C39" s="18">
        <f>'Локације по КО'!C9</f>
        <v>0</v>
      </c>
      <c r="K39" s="18"/>
      <c r="L39" s="18"/>
      <c r="M39" s="18"/>
      <c r="U39" s="18"/>
      <c r="V39" s="18"/>
      <c r="W39" s="18"/>
      <c r="AE39" s="18"/>
      <c r="AF39" s="18"/>
      <c r="AG39" s="18"/>
      <c r="AO39" s="18"/>
      <c r="AP39" s="18"/>
      <c r="AQ39" s="18"/>
      <c r="AY39" s="18"/>
      <c r="AZ39" s="18"/>
      <c r="BA39" s="18"/>
      <c r="BI39" s="18"/>
      <c r="BJ39" s="18"/>
      <c r="BK39" s="18"/>
      <c r="BS39" s="18"/>
      <c r="BT39" s="18"/>
      <c r="BU39" s="18"/>
      <c r="CC39" s="18"/>
      <c r="CD39" s="18"/>
      <c r="CE39" s="18"/>
      <c r="CM39" s="18"/>
      <c r="CN39" s="18"/>
      <c r="CO39" s="18"/>
      <c r="CW39" s="18"/>
      <c r="CX39" s="18"/>
      <c r="CY39" s="18"/>
      <c r="DG39" s="18"/>
      <c r="DH39" s="18"/>
      <c r="DI39" s="18"/>
      <c r="DQ39" s="18"/>
      <c r="DR39" s="18"/>
      <c r="DS39" s="18"/>
      <c r="EA39" s="18"/>
      <c r="EB39" s="18"/>
      <c r="EC39" s="18"/>
      <c r="EK39" s="18"/>
      <c r="EL39" s="18"/>
      <c r="EM39" s="18"/>
      <c r="EU39" s="18"/>
      <c r="EV39" s="18"/>
      <c r="EW39" s="18"/>
      <c r="FE39" s="18"/>
      <c r="FF39" s="18"/>
      <c r="FG39" s="18"/>
      <c r="FO39" s="18"/>
      <c r="FP39" s="18"/>
      <c r="FQ39" s="18"/>
      <c r="FY39" s="18"/>
      <c r="FZ39" s="18"/>
      <c r="GA39" s="18"/>
      <c r="GI39" s="18"/>
      <c r="GJ39" s="18"/>
      <c r="GK39" s="18"/>
    </row>
    <row r="40" spans="1:197" ht="15" hidden="1" customHeight="1" x14ac:dyDescent="0.2">
      <c r="A40" s="18" t="str">
        <f>'Локације по КО'!A10</f>
        <v/>
      </c>
      <c r="B40" s="18">
        <f>'Локације по КО'!B10</f>
        <v>0</v>
      </c>
      <c r="C40" s="18">
        <f>'Локације по КО'!C10</f>
        <v>0</v>
      </c>
      <c r="K40" s="18"/>
      <c r="L40" s="18"/>
      <c r="M40" s="18"/>
      <c r="U40" s="18"/>
      <c r="V40" s="18"/>
      <c r="W40" s="18"/>
      <c r="AE40" s="18"/>
      <c r="AF40" s="18"/>
      <c r="AG40" s="18"/>
      <c r="AO40" s="18"/>
      <c r="AP40" s="18"/>
      <c r="AQ40" s="18"/>
      <c r="AY40" s="18"/>
      <c r="AZ40" s="18"/>
      <c r="BA40" s="18"/>
      <c r="BI40" s="18"/>
      <c r="BJ40" s="18"/>
      <c r="BK40" s="18"/>
      <c r="BS40" s="18"/>
      <c r="BT40" s="18"/>
      <c r="BU40" s="18"/>
      <c r="CC40" s="18"/>
      <c r="CD40" s="18"/>
      <c r="CE40" s="18"/>
      <c r="CM40" s="18"/>
      <c r="CN40" s="18"/>
      <c r="CO40" s="18"/>
      <c r="CW40" s="18"/>
      <c r="CX40" s="18"/>
      <c r="CY40" s="18"/>
      <c r="DG40" s="18"/>
      <c r="DH40" s="18"/>
      <c r="DI40" s="18"/>
      <c r="DQ40" s="18"/>
      <c r="DR40" s="18"/>
      <c r="DS40" s="18"/>
      <c r="EA40" s="18"/>
      <c r="EB40" s="18"/>
      <c r="EC40" s="18"/>
      <c r="EK40" s="18"/>
      <c r="EL40" s="18"/>
      <c r="EM40" s="18"/>
      <c r="EU40" s="18"/>
      <c r="EV40" s="18"/>
      <c r="EW40" s="18"/>
      <c r="FE40" s="18"/>
      <c r="FF40" s="18"/>
      <c r="FG40" s="18"/>
      <c r="FO40" s="18"/>
      <c r="FP40" s="18"/>
      <c r="FQ40" s="18"/>
      <c r="FY40" s="18"/>
      <c r="FZ40" s="18"/>
      <c r="GA40" s="18"/>
      <c r="GI40" s="18"/>
      <c r="GJ40" s="18"/>
      <c r="GK40" s="18"/>
    </row>
    <row r="41" spans="1:197" ht="15" hidden="1" customHeight="1" x14ac:dyDescent="0.2">
      <c r="A41" s="18" t="str">
        <f>'Локације по КО'!A11</f>
        <v/>
      </c>
      <c r="B41" s="18">
        <f>'Локације по КО'!B11</f>
        <v>0</v>
      </c>
      <c r="C41" s="18">
        <f>'Локације по КО'!C11</f>
        <v>0</v>
      </c>
      <c r="K41" s="18"/>
      <c r="L41" s="18"/>
      <c r="M41" s="18"/>
      <c r="U41" s="18"/>
      <c r="V41" s="18"/>
      <c r="W41" s="18"/>
      <c r="AE41" s="18"/>
      <c r="AF41" s="18"/>
      <c r="AG41" s="18"/>
      <c r="AO41" s="18"/>
      <c r="AP41" s="18"/>
      <c r="AQ41" s="18"/>
      <c r="AY41" s="18"/>
      <c r="AZ41" s="18"/>
      <c r="BA41" s="18"/>
      <c r="BI41" s="18"/>
      <c r="BJ41" s="18"/>
      <c r="BK41" s="18"/>
      <c r="BS41" s="18"/>
      <c r="BT41" s="18"/>
      <c r="BU41" s="18"/>
      <c r="CC41" s="18"/>
      <c r="CD41" s="18"/>
      <c r="CE41" s="18"/>
      <c r="CM41" s="18"/>
      <c r="CN41" s="18"/>
      <c r="CO41" s="18"/>
      <c r="CW41" s="18"/>
      <c r="CX41" s="18"/>
      <c r="CY41" s="18"/>
      <c r="DG41" s="18"/>
      <c r="DH41" s="18"/>
      <c r="DI41" s="18"/>
      <c r="DQ41" s="18"/>
      <c r="DR41" s="18"/>
      <c r="DS41" s="18"/>
      <c r="EA41" s="18"/>
      <c r="EB41" s="18"/>
      <c r="EC41" s="18"/>
      <c r="EK41" s="18"/>
      <c r="EL41" s="18"/>
      <c r="EM41" s="18"/>
      <c r="EU41" s="18"/>
      <c r="EV41" s="18"/>
      <c r="EW41" s="18"/>
      <c r="FE41" s="18"/>
      <c r="FF41" s="18"/>
      <c r="FG41" s="18"/>
      <c r="FO41" s="18"/>
      <c r="FP41" s="18"/>
      <c r="FQ41" s="18"/>
      <c r="FY41" s="18"/>
      <c r="FZ41" s="18"/>
      <c r="GA41" s="18"/>
      <c r="GI41" s="18"/>
      <c r="GJ41" s="18"/>
      <c r="GK41" s="18"/>
    </row>
    <row r="42" spans="1:197" ht="15" hidden="1" customHeight="1" x14ac:dyDescent="0.2">
      <c r="A42" s="18" t="str">
        <f>'Локације по КО'!A12</f>
        <v/>
      </c>
      <c r="B42" s="18">
        <f>'Локације по КО'!B12</f>
        <v>0</v>
      </c>
      <c r="C42" s="18">
        <f>'Локације по КО'!C12</f>
        <v>0</v>
      </c>
      <c r="K42" s="18"/>
      <c r="L42" s="18"/>
      <c r="M42" s="18"/>
      <c r="U42" s="18"/>
      <c r="V42" s="18"/>
      <c r="W42" s="18"/>
      <c r="AE42" s="18"/>
      <c r="AF42" s="18"/>
      <c r="AG42" s="18"/>
      <c r="AO42" s="18"/>
      <c r="AP42" s="18"/>
      <c r="AQ42" s="18"/>
      <c r="AY42" s="18"/>
      <c r="AZ42" s="18"/>
      <c r="BA42" s="18"/>
      <c r="BI42" s="18"/>
      <c r="BJ42" s="18"/>
      <c r="BK42" s="18"/>
      <c r="BS42" s="18"/>
      <c r="BT42" s="18"/>
      <c r="BU42" s="18"/>
      <c r="CC42" s="18"/>
      <c r="CD42" s="18"/>
      <c r="CE42" s="18"/>
      <c r="CM42" s="18"/>
      <c r="CN42" s="18"/>
      <c r="CO42" s="18"/>
      <c r="CW42" s="18"/>
      <c r="CX42" s="18"/>
      <c r="CY42" s="18"/>
      <c r="DG42" s="18"/>
      <c r="DH42" s="18"/>
      <c r="DI42" s="18"/>
      <c r="DQ42" s="18"/>
      <c r="DR42" s="18"/>
      <c r="DS42" s="18"/>
      <c r="EA42" s="18"/>
      <c r="EB42" s="18"/>
      <c r="EC42" s="18"/>
      <c r="EK42" s="18"/>
      <c r="EL42" s="18"/>
      <c r="EM42" s="18"/>
      <c r="EU42" s="18"/>
      <c r="EV42" s="18"/>
      <c r="EW42" s="18"/>
      <c r="FE42" s="18"/>
      <c r="FF42" s="18"/>
      <c r="FG42" s="18"/>
      <c r="FO42" s="18"/>
      <c r="FP42" s="18"/>
      <c r="FQ42" s="18"/>
      <c r="FY42" s="18"/>
      <c r="FZ42" s="18"/>
      <c r="GA42" s="18"/>
      <c r="GI42" s="18"/>
      <c r="GJ42" s="18"/>
      <c r="GK42" s="18"/>
    </row>
    <row r="43" spans="1:197" ht="15" hidden="1" customHeight="1" x14ac:dyDescent="0.2">
      <c r="A43" s="18" t="str">
        <f>'Локације по КО'!A13</f>
        <v/>
      </c>
      <c r="B43" s="18">
        <f>'Локације по КО'!B13</f>
        <v>0</v>
      </c>
      <c r="C43" s="18">
        <f>'Локације по КО'!C13</f>
        <v>0</v>
      </c>
      <c r="K43" s="18"/>
      <c r="L43" s="18"/>
      <c r="M43" s="18"/>
      <c r="U43" s="18"/>
      <c r="V43" s="18"/>
      <c r="W43" s="18"/>
      <c r="AE43" s="18"/>
      <c r="AF43" s="18"/>
      <c r="AG43" s="18"/>
      <c r="AO43" s="18"/>
      <c r="AP43" s="18"/>
      <c r="AQ43" s="18"/>
      <c r="AY43" s="18"/>
      <c r="AZ43" s="18"/>
      <c r="BA43" s="18"/>
      <c r="BI43" s="18"/>
      <c r="BJ43" s="18"/>
      <c r="BK43" s="18"/>
      <c r="BS43" s="18"/>
      <c r="BT43" s="18"/>
      <c r="BU43" s="18"/>
      <c r="CC43" s="18"/>
      <c r="CD43" s="18"/>
      <c r="CE43" s="18"/>
      <c r="CM43" s="18"/>
      <c r="CN43" s="18"/>
      <c r="CO43" s="18"/>
      <c r="CW43" s="18"/>
      <c r="CX43" s="18"/>
      <c r="CY43" s="18"/>
      <c r="DG43" s="18"/>
      <c r="DH43" s="18"/>
      <c r="DI43" s="18"/>
      <c r="DQ43" s="18"/>
      <c r="DR43" s="18"/>
      <c r="DS43" s="18"/>
      <c r="EA43" s="18"/>
      <c r="EB43" s="18"/>
      <c r="EC43" s="18"/>
      <c r="EK43" s="18"/>
      <c r="EL43" s="18"/>
      <c r="EM43" s="18"/>
      <c r="EU43" s="18"/>
      <c r="EV43" s="18"/>
      <c r="EW43" s="18"/>
      <c r="FE43" s="18"/>
      <c r="FF43" s="18"/>
      <c r="FG43" s="18"/>
      <c r="FO43" s="18"/>
      <c r="FP43" s="18"/>
      <c r="FQ43" s="18"/>
      <c r="FY43" s="18"/>
      <c r="FZ43" s="18"/>
      <c r="GA43" s="18"/>
      <c r="GI43" s="18"/>
      <c r="GJ43" s="18"/>
      <c r="GK43" s="18"/>
    </row>
    <row r="44" spans="1:197" ht="15" hidden="1" customHeight="1" x14ac:dyDescent="0.2">
      <c r="A44" s="18" t="str">
        <f>'Локације по КО'!A14</f>
        <v/>
      </c>
      <c r="B44" s="18">
        <f>'Локације по КО'!B14</f>
        <v>0</v>
      </c>
      <c r="C44" s="18">
        <f>'Локације по КО'!C14</f>
        <v>0</v>
      </c>
      <c r="K44" s="18"/>
      <c r="L44" s="18"/>
      <c r="M44" s="18"/>
      <c r="U44" s="18"/>
      <c r="V44" s="18"/>
      <c r="W44" s="18"/>
      <c r="AE44" s="18"/>
      <c r="AF44" s="18"/>
      <c r="AG44" s="18"/>
      <c r="AO44" s="18"/>
      <c r="AP44" s="18"/>
      <c r="AQ44" s="18"/>
      <c r="AY44" s="18"/>
      <c r="AZ44" s="18"/>
      <c r="BA44" s="18"/>
      <c r="BI44" s="18"/>
      <c r="BJ44" s="18"/>
      <c r="BK44" s="18"/>
      <c r="BS44" s="18"/>
      <c r="BT44" s="18"/>
      <c r="BU44" s="18"/>
      <c r="CC44" s="18"/>
      <c r="CD44" s="18"/>
      <c r="CE44" s="18"/>
      <c r="CM44" s="18"/>
      <c r="CN44" s="18"/>
      <c r="CO44" s="18"/>
      <c r="CW44" s="18"/>
      <c r="CX44" s="18"/>
      <c r="CY44" s="18"/>
      <c r="DG44" s="18"/>
      <c r="DH44" s="18"/>
      <c r="DI44" s="18"/>
      <c r="DQ44" s="18"/>
      <c r="DR44" s="18"/>
      <c r="DS44" s="18"/>
      <c r="EA44" s="18"/>
      <c r="EB44" s="18"/>
      <c r="EC44" s="18"/>
      <c r="EK44" s="18"/>
      <c r="EL44" s="18"/>
      <c r="EM44" s="18"/>
      <c r="EU44" s="18"/>
      <c r="EV44" s="18"/>
      <c r="EW44" s="18"/>
      <c r="FE44" s="18"/>
      <c r="FF44" s="18"/>
      <c r="FG44" s="18"/>
      <c r="FO44" s="18"/>
      <c r="FP44" s="18"/>
      <c r="FQ44" s="18"/>
      <c r="FY44" s="18"/>
      <c r="FZ44" s="18"/>
      <c r="GA44" s="18"/>
      <c r="GI44" s="18"/>
      <c r="GJ44" s="18"/>
      <c r="GK44" s="18"/>
    </row>
    <row r="45" spans="1:197" ht="15" hidden="1" customHeight="1" x14ac:dyDescent="0.2">
      <c r="A45" s="18" t="str">
        <f>'Локације по КО'!A15</f>
        <v/>
      </c>
      <c r="B45" s="18">
        <f>'Локације по КО'!B15</f>
        <v>0</v>
      </c>
      <c r="C45" s="18">
        <f>'Локације по КО'!C15</f>
        <v>0</v>
      </c>
      <c r="K45" s="18"/>
      <c r="L45" s="18"/>
      <c r="M45" s="18"/>
      <c r="U45" s="18"/>
      <c r="V45" s="18"/>
      <c r="W45" s="18"/>
      <c r="AE45" s="18"/>
      <c r="AF45" s="18"/>
      <c r="AG45" s="18"/>
      <c r="AO45" s="18"/>
      <c r="AP45" s="18"/>
      <c r="AQ45" s="18"/>
      <c r="AY45" s="18"/>
      <c r="AZ45" s="18"/>
      <c r="BA45" s="18"/>
      <c r="BI45" s="18"/>
      <c r="BJ45" s="18"/>
      <c r="BK45" s="18"/>
      <c r="BS45" s="18"/>
      <c r="BT45" s="18"/>
      <c r="BU45" s="18"/>
      <c r="CC45" s="18"/>
      <c r="CD45" s="18"/>
      <c r="CE45" s="18"/>
      <c r="CM45" s="18"/>
      <c r="CN45" s="18"/>
      <c r="CO45" s="18"/>
      <c r="CW45" s="18"/>
      <c r="CX45" s="18"/>
      <c r="CY45" s="18"/>
      <c r="DG45" s="18"/>
      <c r="DH45" s="18"/>
      <c r="DI45" s="18"/>
      <c r="DQ45" s="18"/>
      <c r="DR45" s="18"/>
      <c r="DS45" s="18"/>
      <c r="EA45" s="18"/>
      <c r="EB45" s="18"/>
      <c r="EC45" s="18"/>
      <c r="EK45" s="18"/>
      <c r="EL45" s="18"/>
      <c r="EM45" s="18"/>
      <c r="EU45" s="18"/>
      <c r="EV45" s="18"/>
      <c r="EW45" s="18"/>
      <c r="FE45" s="18"/>
      <c r="FF45" s="18"/>
      <c r="FG45" s="18"/>
      <c r="FO45" s="18"/>
      <c r="FP45" s="18"/>
      <c r="FQ45" s="18"/>
      <c r="FY45" s="18"/>
      <c r="FZ45" s="18"/>
      <c r="GA45" s="18"/>
      <c r="GI45" s="18"/>
      <c r="GJ45" s="18"/>
      <c r="GK45" s="18"/>
    </row>
    <row r="46" spans="1:197" ht="15" hidden="1" customHeight="1" x14ac:dyDescent="0.2">
      <c r="A46" s="18" t="str">
        <f>'Локације по КО'!A16</f>
        <v/>
      </c>
      <c r="B46" s="18">
        <f>'Локације по КО'!B16</f>
        <v>0</v>
      </c>
      <c r="C46" s="18">
        <f>'Локације по КО'!C16</f>
        <v>0</v>
      </c>
      <c r="K46" s="18"/>
      <c r="L46" s="18"/>
      <c r="M46" s="18"/>
      <c r="U46" s="18"/>
      <c r="V46" s="18"/>
      <c r="W46" s="18"/>
      <c r="AE46" s="18"/>
      <c r="AF46" s="18"/>
      <c r="AG46" s="18"/>
      <c r="AO46" s="18"/>
      <c r="AP46" s="18"/>
      <c r="AQ46" s="18"/>
      <c r="AY46" s="18"/>
      <c r="AZ46" s="18"/>
      <c r="BA46" s="18"/>
      <c r="BI46" s="18"/>
      <c r="BJ46" s="18"/>
      <c r="BK46" s="18"/>
      <c r="BS46" s="18"/>
      <c r="BT46" s="18"/>
      <c r="BU46" s="18"/>
      <c r="CC46" s="18"/>
      <c r="CD46" s="18"/>
      <c r="CE46" s="18"/>
      <c r="CM46" s="18"/>
      <c r="CN46" s="18"/>
      <c r="CO46" s="18"/>
      <c r="CW46" s="18"/>
      <c r="CX46" s="18"/>
      <c r="CY46" s="18"/>
      <c r="DG46" s="18"/>
      <c r="DH46" s="18"/>
      <c r="DI46" s="18"/>
      <c r="DQ46" s="18"/>
      <c r="DR46" s="18"/>
      <c r="DS46" s="18"/>
      <c r="EA46" s="18"/>
      <c r="EB46" s="18"/>
      <c r="EC46" s="18"/>
      <c r="EK46" s="18"/>
      <c r="EL46" s="18"/>
      <c r="EM46" s="18"/>
      <c r="EU46" s="18"/>
      <c r="EV46" s="18"/>
      <c r="EW46" s="18"/>
      <c r="FE46" s="18"/>
      <c r="FF46" s="18"/>
      <c r="FG46" s="18"/>
      <c r="FO46" s="18"/>
      <c r="FP46" s="18"/>
      <c r="FQ46" s="18"/>
      <c r="FY46" s="18"/>
      <c r="FZ46" s="18"/>
      <c r="GA46" s="18"/>
      <c r="GI46" s="18"/>
      <c r="GJ46" s="18"/>
      <c r="GK46" s="18"/>
    </row>
    <row r="47" spans="1:197" ht="15" hidden="1" customHeight="1" x14ac:dyDescent="0.2">
      <c r="A47" s="18" t="str">
        <f>'Локације по КО'!A17</f>
        <v/>
      </c>
      <c r="B47" s="18">
        <f>'Локације по КО'!B17</f>
        <v>0</v>
      </c>
      <c r="C47" s="18">
        <f>'Локације по КО'!C17</f>
        <v>0</v>
      </c>
      <c r="K47" s="18"/>
      <c r="L47" s="18"/>
      <c r="M47" s="18"/>
      <c r="U47" s="18"/>
      <c r="V47" s="18"/>
      <c r="W47" s="18"/>
      <c r="AE47" s="18"/>
      <c r="AF47" s="18"/>
      <c r="AG47" s="18"/>
      <c r="AO47" s="18"/>
      <c r="AP47" s="18"/>
      <c r="AQ47" s="18"/>
      <c r="AY47" s="18"/>
      <c r="AZ47" s="18"/>
      <c r="BA47" s="18"/>
      <c r="BI47" s="18"/>
      <c r="BJ47" s="18"/>
      <c r="BK47" s="18"/>
      <c r="BS47" s="18"/>
      <c r="BT47" s="18"/>
      <c r="BU47" s="18"/>
      <c r="CC47" s="18"/>
      <c r="CD47" s="18"/>
      <c r="CE47" s="18"/>
      <c r="CM47" s="18"/>
      <c r="CN47" s="18"/>
      <c r="CO47" s="18"/>
      <c r="CW47" s="18"/>
      <c r="CX47" s="18"/>
      <c r="CY47" s="18"/>
      <c r="DG47" s="18"/>
      <c r="DH47" s="18"/>
      <c r="DI47" s="18"/>
      <c r="DQ47" s="18"/>
      <c r="DR47" s="18"/>
      <c r="DS47" s="18"/>
      <c r="EA47" s="18"/>
      <c r="EB47" s="18"/>
      <c r="EC47" s="18"/>
      <c r="EK47" s="18"/>
      <c r="EL47" s="18"/>
      <c r="EM47" s="18"/>
      <c r="EU47" s="18"/>
      <c r="EV47" s="18"/>
      <c r="EW47" s="18"/>
      <c r="FE47" s="18"/>
      <c r="FF47" s="18"/>
      <c r="FG47" s="18"/>
      <c r="FO47" s="18"/>
      <c r="FP47" s="18"/>
      <c r="FQ47" s="18"/>
      <c r="FY47" s="18"/>
      <c r="FZ47" s="18"/>
      <c r="GA47" s="18"/>
      <c r="GI47" s="18"/>
      <c r="GJ47" s="18"/>
      <c r="GK47" s="18"/>
    </row>
    <row r="48" spans="1:197" ht="15" hidden="1" customHeight="1" x14ac:dyDescent="0.2">
      <c r="A48" s="18" t="str">
        <f>'Локације по КО'!A18</f>
        <v/>
      </c>
      <c r="B48" s="18">
        <f>'Локације по КО'!B18</f>
        <v>0</v>
      </c>
      <c r="C48" s="18">
        <f>'Локације по КО'!C18</f>
        <v>0</v>
      </c>
      <c r="K48" s="18"/>
      <c r="L48" s="18"/>
      <c r="M48" s="18"/>
      <c r="U48" s="18"/>
      <c r="V48" s="18"/>
      <c r="W48" s="18"/>
      <c r="AE48" s="18"/>
      <c r="AF48" s="18"/>
      <c r="AG48" s="18"/>
      <c r="AO48" s="18"/>
      <c r="AP48" s="18"/>
      <c r="AQ48" s="18"/>
      <c r="AY48" s="18"/>
      <c r="AZ48" s="18"/>
      <c r="BA48" s="18"/>
      <c r="BI48" s="18"/>
      <c r="BJ48" s="18"/>
      <c r="BK48" s="18"/>
      <c r="BS48" s="18"/>
      <c r="BT48" s="18"/>
      <c r="BU48" s="18"/>
      <c r="CC48" s="18"/>
      <c r="CD48" s="18"/>
      <c r="CE48" s="18"/>
      <c r="CM48" s="18"/>
      <c r="CN48" s="18"/>
      <c r="CO48" s="18"/>
      <c r="CW48" s="18"/>
      <c r="CX48" s="18"/>
      <c r="CY48" s="18"/>
      <c r="DG48" s="18"/>
      <c r="DH48" s="18"/>
      <c r="DI48" s="18"/>
      <c r="DQ48" s="18"/>
      <c r="DR48" s="18"/>
      <c r="DS48" s="18"/>
      <c r="EA48" s="18"/>
      <c r="EB48" s="18"/>
      <c r="EC48" s="18"/>
      <c r="EK48" s="18"/>
      <c r="EL48" s="18"/>
      <c r="EM48" s="18"/>
      <c r="EU48" s="18"/>
      <c r="EV48" s="18"/>
      <c r="EW48" s="18"/>
      <c r="FE48" s="18"/>
      <c r="FF48" s="18"/>
      <c r="FG48" s="18"/>
      <c r="FO48" s="18"/>
      <c r="FP48" s="18"/>
      <c r="FQ48" s="18"/>
      <c r="FY48" s="18"/>
      <c r="FZ48" s="18"/>
      <c r="GA48" s="18"/>
      <c r="GI48" s="18"/>
      <c r="GJ48" s="18"/>
      <c r="GK48" s="18"/>
    </row>
    <row r="49" spans="1:193" ht="15" hidden="1" customHeight="1" x14ac:dyDescent="0.2">
      <c r="A49" s="18" t="str">
        <f>'Локације по КО'!A19</f>
        <v/>
      </c>
      <c r="B49" s="18">
        <f>'Локације по КО'!B19</f>
        <v>0</v>
      </c>
      <c r="C49" s="18">
        <f>'Локације по КО'!C19</f>
        <v>0</v>
      </c>
      <c r="K49" s="18"/>
      <c r="L49" s="18"/>
      <c r="M49" s="18"/>
      <c r="U49" s="18"/>
      <c r="V49" s="18"/>
      <c r="W49" s="18"/>
      <c r="AE49" s="18"/>
      <c r="AF49" s="18"/>
      <c r="AG49" s="18"/>
      <c r="AO49" s="18"/>
      <c r="AP49" s="18"/>
      <c r="AQ49" s="18"/>
      <c r="AY49" s="18"/>
      <c r="AZ49" s="18"/>
      <c r="BA49" s="18"/>
      <c r="BI49" s="18"/>
      <c r="BJ49" s="18"/>
      <c r="BK49" s="18"/>
      <c r="BS49" s="18"/>
      <c r="BT49" s="18"/>
      <c r="BU49" s="18"/>
      <c r="CC49" s="18"/>
      <c r="CD49" s="18"/>
      <c r="CE49" s="18"/>
      <c r="CM49" s="18"/>
      <c r="CN49" s="18"/>
      <c r="CO49" s="18"/>
      <c r="CW49" s="18"/>
      <c r="CX49" s="18"/>
      <c r="CY49" s="18"/>
      <c r="DG49" s="18"/>
      <c r="DH49" s="18"/>
      <c r="DI49" s="18"/>
      <c r="DQ49" s="18"/>
      <c r="DR49" s="18"/>
      <c r="DS49" s="18"/>
      <c r="EA49" s="18"/>
      <c r="EB49" s="18"/>
      <c r="EC49" s="18"/>
      <c r="EK49" s="18"/>
      <c r="EL49" s="18"/>
      <c r="EM49" s="18"/>
      <c r="EU49" s="18"/>
      <c r="EV49" s="18"/>
      <c r="EW49" s="18"/>
      <c r="FE49" s="18"/>
      <c r="FF49" s="18"/>
      <c r="FG49" s="18"/>
      <c r="FO49" s="18"/>
      <c r="FP49" s="18"/>
      <c r="FQ49" s="18"/>
      <c r="FY49" s="18"/>
      <c r="FZ49" s="18"/>
      <c r="GA49" s="18"/>
      <c r="GI49" s="18"/>
      <c r="GJ49" s="18"/>
      <c r="GK49" s="18"/>
    </row>
    <row r="50" spans="1:193" ht="15" hidden="1" customHeight="1" x14ac:dyDescent="0.2">
      <c r="A50" s="18" t="str">
        <f>'Локације по КО'!A20</f>
        <v/>
      </c>
      <c r="B50" s="18">
        <f>'Локације по КО'!B20</f>
        <v>0</v>
      </c>
      <c r="C50" s="18">
        <f>'Локације по КО'!C20</f>
        <v>0</v>
      </c>
      <c r="K50" s="18"/>
      <c r="L50" s="18"/>
      <c r="M50" s="18"/>
      <c r="U50" s="18"/>
      <c r="V50" s="18"/>
      <c r="W50" s="18"/>
      <c r="AE50" s="18"/>
      <c r="AF50" s="18"/>
      <c r="AG50" s="18"/>
      <c r="AO50" s="18"/>
      <c r="AP50" s="18"/>
      <c r="AQ50" s="18"/>
      <c r="AY50" s="18"/>
      <c r="AZ50" s="18"/>
      <c r="BA50" s="18"/>
      <c r="BI50" s="18"/>
      <c r="BJ50" s="18"/>
      <c r="BK50" s="18"/>
      <c r="BS50" s="18"/>
      <c r="BT50" s="18"/>
      <c r="BU50" s="18"/>
      <c r="CC50" s="18"/>
      <c r="CD50" s="18"/>
      <c r="CE50" s="18"/>
      <c r="CM50" s="18"/>
      <c r="CN50" s="18"/>
      <c r="CO50" s="18"/>
      <c r="CW50" s="18"/>
      <c r="CX50" s="18"/>
      <c r="CY50" s="18"/>
      <c r="DG50" s="18"/>
      <c r="DH50" s="18"/>
      <c r="DI50" s="18"/>
      <c r="DQ50" s="18"/>
      <c r="DR50" s="18"/>
      <c r="DS50" s="18"/>
      <c r="EA50" s="18"/>
      <c r="EB50" s="18"/>
      <c r="EC50" s="18"/>
      <c r="EK50" s="18"/>
      <c r="EL50" s="18"/>
      <c r="EM50" s="18"/>
      <c r="EU50" s="18"/>
      <c r="EV50" s="18"/>
      <c r="EW50" s="18"/>
      <c r="FE50" s="18"/>
      <c r="FF50" s="18"/>
      <c r="FG50" s="18"/>
      <c r="FO50" s="18"/>
      <c r="FP50" s="18"/>
      <c r="FQ50" s="18"/>
      <c r="FY50" s="18"/>
      <c r="FZ50" s="18"/>
      <c r="GA50" s="18"/>
      <c r="GI50" s="18"/>
      <c r="GJ50" s="18"/>
      <c r="GK50" s="18"/>
    </row>
    <row r="51" spans="1:193" ht="15" hidden="1" customHeight="1" x14ac:dyDescent="0.2">
      <c r="A51" s="18" t="str">
        <f>'Локације по КО'!A21</f>
        <v/>
      </c>
      <c r="B51" s="18">
        <f>'Локације по КО'!B21</f>
        <v>0</v>
      </c>
      <c r="C51" s="18">
        <f>'Локације по КО'!C21</f>
        <v>0</v>
      </c>
      <c r="K51" s="18"/>
      <c r="L51" s="18"/>
      <c r="M51" s="18"/>
      <c r="U51" s="18"/>
      <c r="V51" s="18"/>
      <c r="W51" s="18"/>
      <c r="AE51" s="18"/>
      <c r="AF51" s="18"/>
      <c r="AG51" s="18"/>
      <c r="AO51" s="18"/>
      <c r="AP51" s="18"/>
      <c r="AQ51" s="18"/>
      <c r="AY51" s="18"/>
      <c r="AZ51" s="18"/>
      <c r="BA51" s="18"/>
      <c r="BI51" s="18"/>
      <c r="BJ51" s="18"/>
      <c r="BK51" s="18"/>
      <c r="BS51" s="18"/>
      <c r="BT51" s="18"/>
      <c r="BU51" s="18"/>
      <c r="CC51" s="18"/>
      <c r="CD51" s="18"/>
      <c r="CE51" s="18"/>
      <c r="CM51" s="18"/>
      <c r="CN51" s="18"/>
      <c r="CO51" s="18"/>
      <c r="CW51" s="18"/>
      <c r="CX51" s="18"/>
      <c r="CY51" s="18"/>
      <c r="DG51" s="18"/>
      <c r="DH51" s="18"/>
      <c r="DI51" s="18"/>
      <c r="DQ51" s="18"/>
      <c r="DR51" s="18"/>
      <c r="DS51" s="18"/>
      <c r="EA51" s="18"/>
      <c r="EB51" s="18"/>
      <c r="EC51" s="18"/>
      <c r="EK51" s="18"/>
      <c r="EL51" s="18"/>
      <c r="EM51" s="18"/>
      <c r="EU51" s="18"/>
      <c r="EV51" s="18"/>
      <c r="EW51" s="18"/>
      <c r="FE51" s="18"/>
      <c r="FF51" s="18"/>
      <c r="FG51" s="18"/>
      <c r="FO51" s="18"/>
      <c r="FP51" s="18"/>
      <c r="FQ51" s="18"/>
      <c r="FY51" s="18"/>
      <c r="FZ51" s="18"/>
      <c r="GA51" s="18"/>
      <c r="GI51" s="18"/>
      <c r="GJ51" s="18"/>
      <c r="GK51" s="18"/>
    </row>
    <row r="52" spans="1:193" ht="15" hidden="1" customHeight="1" x14ac:dyDescent="0.2">
      <c r="A52" s="18" t="str">
        <f>'Локације по КО'!A22</f>
        <v/>
      </c>
      <c r="B52" s="18">
        <f>'Локације по КО'!B22</f>
        <v>0</v>
      </c>
      <c r="C52" s="18">
        <f>'Локације по КО'!C22</f>
        <v>0</v>
      </c>
      <c r="K52" s="18"/>
      <c r="L52" s="18"/>
      <c r="M52" s="18"/>
      <c r="U52" s="18"/>
      <c r="V52" s="18"/>
      <c r="W52" s="18"/>
      <c r="AE52" s="18"/>
      <c r="AF52" s="18"/>
      <c r="AG52" s="18"/>
      <c r="AO52" s="18"/>
      <c r="AP52" s="18"/>
      <c r="AQ52" s="18"/>
      <c r="AY52" s="18"/>
      <c r="AZ52" s="18"/>
      <c r="BA52" s="18"/>
      <c r="BI52" s="18"/>
      <c r="BJ52" s="18"/>
      <c r="BK52" s="18"/>
      <c r="BS52" s="18"/>
      <c r="BT52" s="18"/>
      <c r="BU52" s="18"/>
      <c r="CC52" s="18"/>
      <c r="CD52" s="18"/>
      <c r="CE52" s="18"/>
      <c r="CM52" s="18"/>
      <c r="CN52" s="18"/>
      <c r="CO52" s="18"/>
      <c r="CW52" s="18"/>
      <c r="CX52" s="18"/>
      <c r="CY52" s="18"/>
      <c r="DG52" s="18"/>
      <c r="DH52" s="18"/>
      <c r="DI52" s="18"/>
      <c r="DQ52" s="18"/>
      <c r="DR52" s="18"/>
      <c r="DS52" s="18"/>
      <c r="EA52" s="18"/>
      <c r="EB52" s="18"/>
      <c r="EC52" s="18"/>
      <c r="EK52" s="18"/>
      <c r="EL52" s="18"/>
      <c r="EM52" s="18"/>
      <c r="EU52" s="18"/>
      <c r="EV52" s="18"/>
      <c r="EW52" s="18"/>
      <c r="FE52" s="18"/>
      <c r="FF52" s="18"/>
      <c r="FG52" s="18"/>
      <c r="FO52" s="18"/>
      <c r="FP52" s="18"/>
      <c r="FQ52" s="18"/>
      <c r="FY52" s="18"/>
      <c r="FZ52" s="18"/>
      <c r="GA52" s="18"/>
      <c r="GI52" s="18"/>
      <c r="GJ52" s="18"/>
      <c r="GK52" s="18"/>
    </row>
    <row r="53" spans="1:193" ht="15" hidden="1" customHeight="1" x14ac:dyDescent="0.2">
      <c r="A53" s="18" t="str">
        <f>'Локације по КО'!A23</f>
        <v/>
      </c>
      <c r="B53" s="18">
        <f>'Локације по КО'!B23</f>
        <v>0</v>
      </c>
      <c r="C53" s="18">
        <f>'Локације по КО'!C23</f>
        <v>0</v>
      </c>
      <c r="K53" s="18"/>
      <c r="L53" s="18"/>
      <c r="M53" s="18"/>
      <c r="U53" s="18"/>
      <c r="V53" s="18"/>
      <c r="W53" s="18"/>
      <c r="AE53" s="18"/>
      <c r="AF53" s="18"/>
      <c r="AG53" s="18"/>
      <c r="AO53" s="18"/>
      <c r="AP53" s="18"/>
      <c r="AQ53" s="18"/>
      <c r="AY53" s="18"/>
      <c r="AZ53" s="18"/>
      <c r="BA53" s="18"/>
      <c r="BI53" s="18"/>
      <c r="BJ53" s="18"/>
      <c r="BK53" s="18"/>
      <c r="BS53" s="18"/>
      <c r="BT53" s="18"/>
      <c r="BU53" s="18"/>
      <c r="CC53" s="18"/>
      <c r="CD53" s="18"/>
      <c r="CE53" s="18"/>
      <c r="CM53" s="18"/>
      <c r="CN53" s="18"/>
      <c r="CO53" s="18"/>
      <c r="CW53" s="18"/>
      <c r="CX53" s="18"/>
      <c r="CY53" s="18"/>
      <c r="DG53" s="18"/>
      <c r="DH53" s="18"/>
      <c r="DI53" s="18"/>
      <c r="DQ53" s="18"/>
      <c r="DR53" s="18"/>
      <c r="DS53" s="18"/>
      <c r="EA53" s="18"/>
      <c r="EB53" s="18"/>
      <c r="EC53" s="18"/>
      <c r="EK53" s="18"/>
      <c r="EL53" s="18"/>
      <c r="EM53" s="18"/>
      <c r="EU53" s="18"/>
      <c r="EV53" s="18"/>
      <c r="EW53" s="18"/>
      <c r="FE53" s="18"/>
      <c r="FF53" s="18"/>
      <c r="FG53" s="18"/>
      <c r="FO53" s="18"/>
      <c r="FP53" s="18"/>
      <c r="FQ53" s="18"/>
      <c r="FY53" s="18"/>
      <c r="FZ53" s="18"/>
      <c r="GA53" s="18"/>
      <c r="GI53" s="18"/>
      <c r="GJ53" s="18"/>
      <c r="GK53" s="18"/>
    </row>
    <row r="54" spans="1:193" ht="15" hidden="1" customHeight="1" x14ac:dyDescent="0.2">
      <c r="A54" s="18" t="str">
        <f>'Локације по КО'!A24</f>
        <v/>
      </c>
      <c r="B54" s="18">
        <f>'Локације по КО'!B24</f>
        <v>0</v>
      </c>
      <c r="C54" s="18">
        <f>'Локације по КО'!C24</f>
        <v>0</v>
      </c>
      <c r="K54" s="18"/>
      <c r="L54" s="18"/>
      <c r="M54" s="18"/>
      <c r="U54" s="18"/>
      <c r="V54" s="18"/>
      <c r="W54" s="18"/>
      <c r="AE54" s="18"/>
      <c r="AF54" s="18"/>
      <c r="AG54" s="18"/>
      <c r="AO54" s="18"/>
      <c r="AP54" s="18"/>
      <c r="AQ54" s="18"/>
      <c r="AY54" s="18"/>
      <c r="AZ54" s="18"/>
      <c r="BA54" s="18"/>
      <c r="BI54" s="18"/>
      <c r="BJ54" s="18"/>
      <c r="BK54" s="18"/>
      <c r="BS54" s="18"/>
      <c r="BT54" s="18"/>
      <c r="BU54" s="18"/>
      <c r="CC54" s="18"/>
      <c r="CD54" s="18"/>
      <c r="CE54" s="18"/>
      <c r="CM54" s="18"/>
      <c r="CN54" s="18"/>
      <c r="CO54" s="18"/>
      <c r="CW54" s="18"/>
      <c r="CX54" s="18"/>
      <c r="CY54" s="18"/>
      <c r="DG54" s="18"/>
      <c r="DH54" s="18"/>
      <c r="DI54" s="18"/>
      <c r="DQ54" s="18"/>
      <c r="DR54" s="18"/>
      <c r="DS54" s="18"/>
      <c r="EA54" s="18"/>
      <c r="EB54" s="18"/>
      <c r="EC54" s="18"/>
      <c r="EK54" s="18"/>
      <c r="EL54" s="18"/>
      <c r="EM54" s="18"/>
      <c r="EU54" s="18"/>
      <c r="EV54" s="18"/>
      <c r="EW54" s="18"/>
      <c r="FE54" s="18"/>
      <c r="FF54" s="18"/>
      <c r="FG54" s="18"/>
      <c r="FO54" s="18"/>
      <c r="FP54" s="18"/>
      <c r="FQ54" s="18"/>
      <c r="FY54" s="18"/>
      <c r="FZ54" s="18"/>
      <c r="GA54" s="18"/>
      <c r="GI54" s="18"/>
      <c r="GJ54" s="18"/>
      <c r="GK54" s="18"/>
    </row>
    <row r="55" spans="1:193" ht="15" hidden="1" customHeight="1" x14ac:dyDescent="0.2">
      <c r="A55" s="18" t="str">
        <f>'Локације по КО'!A25</f>
        <v/>
      </c>
      <c r="B55" s="18">
        <f>'Локације по КО'!B25</f>
        <v>0</v>
      </c>
      <c r="C55" s="18">
        <f>'Локације по КО'!C25</f>
        <v>0</v>
      </c>
      <c r="K55" s="18"/>
      <c r="L55" s="18"/>
      <c r="M55" s="18"/>
      <c r="U55" s="18"/>
      <c r="V55" s="18"/>
      <c r="W55" s="18"/>
      <c r="AE55" s="18"/>
      <c r="AF55" s="18"/>
      <c r="AG55" s="18"/>
      <c r="AO55" s="18"/>
      <c r="AP55" s="18"/>
      <c r="AQ55" s="18"/>
      <c r="AY55" s="18"/>
      <c r="AZ55" s="18"/>
      <c r="BA55" s="18"/>
      <c r="BI55" s="18"/>
      <c r="BJ55" s="18"/>
      <c r="BK55" s="18"/>
      <c r="BS55" s="18"/>
      <c r="BT55" s="18"/>
      <c r="BU55" s="18"/>
      <c r="CC55" s="18"/>
      <c r="CD55" s="18"/>
      <c r="CE55" s="18"/>
      <c r="CM55" s="18"/>
      <c r="CN55" s="18"/>
      <c r="CO55" s="18"/>
      <c r="CW55" s="18"/>
      <c r="CX55" s="18"/>
      <c r="CY55" s="18"/>
      <c r="DG55" s="18"/>
      <c r="DH55" s="18"/>
      <c r="DI55" s="18"/>
      <c r="DQ55" s="18"/>
      <c r="DR55" s="18"/>
      <c r="DS55" s="18"/>
      <c r="EA55" s="18"/>
      <c r="EB55" s="18"/>
      <c r="EC55" s="18"/>
      <c r="EK55" s="18"/>
      <c r="EL55" s="18"/>
      <c r="EM55" s="18"/>
      <c r="EU55" s="18"/>
      <c r="EV55" s="18"/>
      <c r="EW55" s="18"/>
      <c r="FE55" s="18"/>
      <c r="FF55" s="18"/>
      <c r="FG55" s="18"/>
      <c r="FO55" s="18"/>
      <c r="FP55" s="18"/>
      <c r="FQ55" s="18"/>
      <c r="FY55" s="18"/>
      <c r="FZ55" s="18"/>
      <c r="GA55" s="18"/>
      <c r="GI55" s="18"/>
      <c r="GJ55" s="18"/>
      <c r="GK55" s="18"/>
    </row>
    <row r="56" spans="1:193" ht="15" hidden="1" customHeight="1" x14ac:dyDescent="0.2">
      <c r="A56" s="18" t="str">
        <f>'Локације по КО'!A26</f>
        <v/>
      </c>
      <c r="B56" s="18">
        <f>'Локације по КО'!B26</f>
        <v>0</v>
      </c>
      <c r="C56" s="18">
        <f>'Локације по КО'!C26</f>
        <v>0</v>
      </c>
      <c r="K56" s="18"/>
      <c r="L56" s="18"/>
      <c r="M56" s="18"/>
      <c r="U56" s="18"/>
      <c r="V56" s="18"/>
      <c r="W56" s="18"/>
      <c r="AE56" s="18"/>
      <c r="AF56" s="18"/>
      <c r="AG56" s="18"/>
      <c r="AO56" s="18"/>
      <c r="AP56" s="18"/>
      <c r="AQ56" s="18"/>
      <c r="AY56" s="18"/>
      <c r="AZ56" s="18"/>
      <c r="BA56" s="18"/>
      <c r="BI56" s="18"/>
      <c r="BJ56" s="18"/>
      <c r="BK56" s="18"/>
      <c r="BS56" s="18"/>
      <c r="BT56" s="18"/>
      <c r="BU56" s="18"/>
      <c r="CC56" s="18"/>
      <c r="CD56" s="18"/>
      <c r="CE56" s="18"/>
      <c r="CM56" s="18"/>
      <c r="CN56" s="18"/>
      <c r="CO56" s="18"/>
      <c r="CW56" s="18"/>
      <c r="CX56" s="18"/>
      <c r="CY56" s="18"/>
      <c r="DG56" s="18"/>
      <c r="DH56" s="18"/>
      <c r="DI56" s="18"/>
      <c r="DQ56" s="18"/>
      <c r="DR56" s="18"/>
      <c r="DS56" s="18"/>
      <c r="EA56" s="18"/>
      <c r="EB56" s="18"/>
      <c r="EC56" s="18"/>
      <c r="EK56" s="18"/>
      <c r="EL56" s="18"/>
      <c r="EM56" s="18"/>
      <c r="EU56" s="18"/>
      <c r="EV56" s="18"/>
      <c r="EW56" s="18"/>
      <c r="FE56" s="18"/>
      <c r="FF56" s="18"/>
      <c r="FG56" s="18"/>
      <c r="FO56" s="18"/>
      <c r="FP56" s="18"/>
      <c r="FQ56" s="18"/>
      <c r="FY56" s="18"/>
      <c r="FZ56" s="18"/>
      <c r="GA56" s="18"/>
      <c r="GI56" s="18"/>
      <c r="GJ56" s="18"/>
      <c r="GK56" s="18"/>
    </row>
    <row r="57" spans="1:193" ht="15" hidden="1" customHeight="1" x14ac:dyDescent="0.2">
      <c r="A57" s="18" t="str">
        <f>'Локације по КО'!A27</f>
        <v/>
      </c>
      <c r="B57" s="18">
        <f>'Локације по КО'!B27</f>
        <v>0</v>
      </c>
      <c r="C57" s="18">
        <f>'Локације по КО'!C27</f>
        <v>0</v>
      </c>
      <c r="K57" s="18"/>
      <c r="L57" s="18"/>
      <c r="M57" s="18"/>
      <c r="U57" s="18"/>
      <c r="V57" s="18"/>
      <c r="W57" s="18"/>
      <c r="AE57" s="18"/>
      <c r="AF57" s="18"/>
      <c r="AG57" s="18"/>
      <c r="AO57" s="18"/>
      <c r="AP57" s="18"/>
      <c r="AQ57" s="18"/>
      <c r="AY57" s="18"/>
      <c r="AZ57" s="18"/>
      <c r="BA57" s="18"/>
      <c r="BI57" s="18"/>
      <c r="BJ57" s="18"/>
      <c r="BK57" s="18"/>
      <c r="BS57" s="18"/>
      <c r="BT57" s="18"/>
      <c r="BU57" s="18"/>
      <c r="CC57" s="18"/>
      <c r="CD57" s="18"/>
      <c r="CE57" s="18"/>
      <c r="CM57" s="18"/>
      <c r="CN57" s="18"/>
      <c r="CO57" s="18"/>
      <c r="CW57" s="18"/>
      <c r="CX57" s="18"/>
      <c r="CY57" s="18"/>
      <c r="DG57" s="18"/>
      <c r="DH57" s="18"/>
      <c r="DI57" s="18"/>
      <c r="DQ57" s="18"/>
      <c r="DR57" s="18"/>
      <c r="DS57" s="18"/>
      <c r="EA57" s="18"/>
      <c r="EB57" s="18"/>
      <c r="EC57" s="18"/>
      <c r="EK57" s="18"/>
      <c r="EL57" s="18"/>
      <c r="EM57" s="18"/>
      <c r="EU57" s="18"/>
      <c r="EV57" s="18"/>
      <c r="EW57" s="18"/>
      <c r="FE57" s="18"/>
      <c r="FF57" s="18"/>
      <c r="FG57" s="18"/>
      <c r="FO57" s="18"/>
      <c r="FP57" s="18"/>
      <c r="FQ57" s="18"/>
      <c r="FY57" s="18"/>
      <c r="FZ57" s="18"/>
      <c r="GA57" s="18"/>
      <c r="GI57" s="18"/>
      <c r="GJ57" s="18"/>
      <c r="GK57" s="18"/>
    </row>
    <row r="58" spans="1:193" ht="15" hidden="1" customHeight="1" x14ac:dyDescent="0.2">
      <c r="A58" s="18" t="str">
        <f>'Локације по КО'!A28</f>
        <v/>
      </c>
      <c r="B58" s="18">
        <f>'Локације по КО'!B28</f>
        <v>0</v>
      </c>
      <c r="C58" s="18">
        <f>'Локације по КО'!C28</f>
        <v>0</v>
      </c>
      <c r="K58" s="18"/>
      <c r="L58" s="18"/>
      <c r="M58" s="18"/>
      <c r="U58" s="18"/>
      <c r="V58" s="18"/>
      <c r="W58" s="18"/>
      <c r="AE58" s="18"/>
      <c r="AF58" s="18"/>
      <c r="AG58" s="18"/>
      <c r="AO58" s="18"/>
      <c r="AP58" s="18"/>
      <c r="AQ58" s="18"/>
      <c r="AY58" s="18"/>
      <c r="AZ58" s="18"/>
      <c r="BA58" s="18"/>
      <c r="BI58" s="18"/>
      <c r="BJ58" s="18"/>
      <c r="BK58" s="18"/>
      <c r="BS58" s="18"/>
      <c r="BT58" s="18"/>
      <c r="BU58" s="18"/>
      <c r="CC58" s="18"/>
      <c r="CD58" s="18"/>
      <c r="CE58" s="18"/>
      <c r="CM58" s="18"/>
      <c r="CN58" s="18"/>
      <c r="CO58" s="18"/>
      <c r="CW58" s="18"/>
      <c r="CX58" s="18"/>
      <c r="CY58" s="18"/>
      <c r="DG58" s="18"/>
      <c r="DH58" s="18"/>
      <c r="DI58" s="18"/>
      <c r="DQ58" s="18"/>
      <c r="DR58" s="18"/>
      <c r="DS58" s="18"/>
      <c r="EA58" s="18"/>
      <c r="EB58" s="18"/>
      <c r="EC58" s="18"/>
      <c r="EK58" s="18"/>
      <c r="EL58" s="18"/>
      <c r="EM58" s="18"/>
      <c r="EU58" s="18"/>
      <c r="EV58" s="18"/>
      <c r="EW58" s="18"/>
      <c r="FE58" s="18"/>
      <c r="FF58" s="18"/>
      <c r="FG58" s="18"/>
      <c r="FO58" s="18"/>
      <c r="FP58" s="18"/>
      <c r="FQ58" s="18"/>
      <c r="FY58" s="18"/>
      <c r="FZ58" s="18"/>
      <c r="GA58" s="18"/>
      <c r="GI58" s="18"/>
      <c r="GJ58" s="18"/>
      <c r="GK58" s="18"/>
    </row>
    <row r="59" spans="1:193" ht="15" hidden="1" customHeight="1" x14ac:dyDescent="0.2">
      <c r="A59" s="18" t="str">
        <f>'Локације по КО'!A29</f>
        <v/>
      </c>
      <c r="B59" s="18">
        <f>'Локације по КО'!B29</f>
        <v>0</v>
      </c>
      <c r="C59" s="18">
        <f>'Локације по КО'!C29</f>
        <v>0</v>
      </c>
      <c r="K59" s="18"/>
      <c r="L59" s="18"/>
      <c r="M59" s="18"/>
      <c r="U59" s="18"/>
      <c r="V59" s="18"/>
      <c r="W59" s="18"/>
      <c r="AE59" s="18"/>
      <c r="AF59" s="18"/>
      <c r="AG59" s="18"/>
      <c r="AO59" s="18"/>
      <c r="AP59" s="18"/>
      <c r="AQ59" s="18"/>
      <c r="AY59" s="18"/>
      <c r="AZ59" s="18"/>
      <c r="BA59" s="18"/>
      <c r="BI59" s="18"/>
      <c r="BJ59" s="18"/>
      <c r="BK59" s="18"/>
      <c r="BS59" s="18"/>
      <c r="BT59" s="18"/>
      <c r="BU59" s="18"/>
      <c r="CC59" s="18"/>
      <c r="CD59" s="18"/>
      <c r="CE59" s="18"/>
      <c r="CM59" s="18"/>
      <c r="CN59" s="18"/>
      <c r="CO59" s="18"/>
      <c r="CW59" s="18"/>
      <c r="CX59" s="18"/>
      <c r="CY59" s="18"/>
      <c r="DG59" s="18"/>
      <c r="DH59" s="18"/>
      <c r="DI59" s="18"/>
      <c r="DQ59" s="18"/>
      <c r="DR59" s="18"/>
      <c r="DS59" s="18"/>
      <c r="EA59" s="18"/>
      <c r="EB59" s="18"/>
      <c r="EC59" s="18"/>
      <c r="EK59" s="18"/>
      <c r="EL59" s="18"/>
      <c r="EM59" s="18"/>
      <c r="EU59" s="18"/>
      <c r="EV59" s="18"/>
      <c r="EW59" s="18"/>
      <c r="FE59" s="18"/>
      <c r="FF59" s="18"/>
      <c r="FG59" s="18"/>
      <c r="FO59" s="18"/>
      <c r="FP59" s="18"/>
      <c r="FQ59" s="18"/>
      <c r="FY59" s="18"/>
      <c r="FZ59" s="18"/>
      <c r="GA59" s="18"/>
      <c r="GI59" s="18"/>
      <c r="GJ59" s="18"/>
      <c r="GK59" s="18"/>
    </row>
    <row r="60" spans="1:193" ht="15" hidden="1" customHeight="1" x14ac:dyDescent="0.2">
      <c r="A60" s="18" t="str">
        <f>'Локације по КО'!A30</f>
        <v/>
      </c>
      <c r="B60" s="18">
        <f>'Локације по КО'!B30</f>
        <v>0</v>
      </c>
      <c r="C60" s="18">
        <f>'Локације по КО'!C30</f>
        <v>0</v>
      </c>
      <c r="K60" s="18"/>
      <c r="L60" s="18"/>
      <c r="M60" s="18"/>
      <c r="U60" s="18"/>
      <c r="V60" s="18"/>
      <c r="W60" s="18"/>
      <c r="AE60" s="18"/>
      <c r="AF60" s="18"/>
      <c r="AG60" s="18"/>
      <c r="AO60" s="18"/>
      <c r="AP60" s="18"/>
      <c r="AQ60" s="18"/>
      <c r="AY60" s="18"/>
      <c r="AZ60" s="18"/>
      <c r="BA60" s="18"/>
      <c r="BI60" s="18"/>
      <c r="BJ60" s="18"/>
      <c r="BK60" s="18"/>
      <c r="BS60" s="18"/>
      <c r="BT60" s="18"/>
      <c r="BU60" s="18"/>
      <c r="CC60" s="18"/>
      <c r="CD60" s="18"/>
      <c r="CE60" s="18"/>
      <c r="CM60" s="18"/>
      <c r="CN60" s="18"/>
      <c r="CO60" s="18"/>
      <c r="CW60" s="18"/>
      <c r="CX60" s="18"/>
      <c r="CY60" s="18"/>
      <c r="DG60" s="18"/>
      <c r="DH60" s="18"/>
      <c r="DI60" s="18"/>
      <c r="DQ60" s="18"/>
      <c r="DR60" s="18"/>
      <c r="DS60" s="18"/>
      <c r="EA60" s="18"/>
      <c r="EB60" s="18"/>
      <c r="EC60" s="18"/>
      <c r="EK60" s="18"/>
      <c r="EL60" s="18"/>
      <c r="EM60" s="18"/>
      <c r="EU60" s="18"/>
      <c r="EV60" s="18"/>
      <c r="EW60" s="18"/>
      <c r="FE60" s="18"/>
      <c r="FF60" s="18"/>
      <c r="FG60" s="18"/>
      <c r="FO60" s="18"/>
      <c r="FP60" s="18"/>
      <c r="FQ60" s="18"/>
      <c r="FY60" s="18"/>
      <c r="FZ60" s="18"/>
      <c r="GA60" s="18"/>
      <c r="GI60" s="18"/>
      <c r="GJ60" s="18"/>
      <c r="GK60" s="18"/>
    </row>
    <row r="61" spans="1:193" ht="15" hidden="1" customHeight="1" x14ac:dyDescent="0.2">
      <c r="A61" s="18" t="str">
        <f>'Локације по КО'!A31</f>
        <v/>
      </c>
      <c r="B61" s="18">
        <f>'Локације по КО'!B31</f>
        <v>0</v>
      </c>
      <c r="C61" s="18">
        <f>'Локације по КО'!C31</f>
        <v>0</v>
      </c>
      <c r="K61" s="18"/>
      <c r="L61" s="18"/>
      <c r="M61" s="18"/>
      <c r="U61" s="18"/>
      <c r="V61" s="18"/>
      <c r="W61" s="18"/>
      <c r="AE61" s="18"/>
      <c r="AF61" s="18"/>
      <c r="AG61" s="18"/>
      <c r="AO61" s="18"/>
      <c r="AP61" s="18"/>
      <c r="AQ61" s="18"/>
      <c r="AY61" s="18"/>
      <c r="AZ61" s="18"/>
      <c r="BA61" s="18"/>
      <c r="BI61" s="18"/>
      <c r="BJ61" s="18"/>
      <c r="BK61" s="18"/>
      <c r="BS61" s="18"/>
      <c r="BT61" s="18"/>
      <c r="BU61" s="18"/>
      <c r="CC61" s="18"/>
      <c r="CD61" s="18"/>
      <c r="CE61" s="18"/>
      <c r="CM61" s="18"/>
      <c r="CN61" s="18"/>
      <c r="CO61" s="18"/>
      <c r="CW61" s="18"/>
      <c r="CX61" s="18"/>
      <c r="CY61" s="18"/>
      <c r="DG61" s="18"/>
      <c r="DH61" s="18"/>
      <c r="DI61" s="18"/>
      <c r="DQ61" s="18"/>
      <c r="DR61" s="18"/>
      <c r="DS61" s="18"/>
      <c r="EA61" s="18"/>
      <c r="EB61" s="18"/>
      <c r="EC61" s="18"/>
      <c r="EK61" s="18"/>
      <c r="EL61" s="18"/>
      <c r="EM61" s="18"/>
      <c r="EU61" s="18"/>
      <c r="EV61" s="18"/>
      <c r="EW61" s="18"/>
      <c r="FE61" s="18"/>
      <c r="FF61" s="18"/>
      <c r="FG61" s="18"/>
      <c r="FO61" s="18"/>
      <c r="FP61" s="18"/>
      <c r="FQ61" s="18"/>
      <c r="FY61" s="18"/>
      <c r="FZ61" s="18"/>
      <c r="GA61" s="18"/>
      <c r="GI61" s="18"/>
      <c r="GJ61" s="18"/>
      <c r="GK61" s="18"/>
    </row>
    <row r="62" spans="1:193" ht="15" hidden="1" customHeight="1" x14ac:dyDescent="0.2">
      <c r="A62" s="18" t="str">
        <f>'Локације по КО'!A32</f>
        <v/>
      </c>
      <c r="B62" s="18">
        <f>'Локације по КО'!B32</f>
        <v>0</v>
      </c>
      <c r="C62" s="18">
        <f>'Локације по КО'!C32</f>
        <v>0</v>
      </c>
      <c r="K62" s="18">
        <f>'Локације по КО'!K32</f>
        <v>0</v>
      </c>
      <c r="L62" s="18">
        <f>'Локације по КО'!L32</f>
        <v>0</v>
      </c>
      <c r="M62" s="18">
        <f>'Локације по КО'!M32</f>
        <v>0</v>
      </c>
      <c r="U62" s="18">
        <f>'Локације по КО'!U32</f>
        <v>0</v>
      </c>
      <c r="V62" s="18">
        <f>'Локације по КО'!V32</f>
        <v>0</v>
      </c>
      <c r="W62" s="18">
        <f>'Локације по КО'!W32</f>
        <v>0</v>
      </c>
      <c r="AE62" s="18">
        <f>'Локације по КО'!AE32</f>
        <v>0</v>
      </c>
      <c r="AF62" s="18">
        <f>'Локације по КО'!AF32</f>
        <v>0</v>
      </c>
      <c r="AG62" s="18">
        <f>'Локације по КО'!AG32</f>
        <v>0</v>
      </c>
      <c r="AO62" s="18">
        <f>'Локације по КО'!AQ32</f>
        <v>0</v>
      </c>
      <c r="AP62" s="18">
        <f>'Локације по КО'!AR32</f>
        <v>0</v>
      </c>
      <c r="AQ62" s="18">
        <f>'Локације по КО'!AS32</f>
        <v>0</v>
      </c>
      <c r="AY62" s="18">
        <f>'Локације по КО'!BA32</f>
        <v>0</v>
      </c>
      <c r="AZ62" s="18">
        <f>'Локације по КО'!BB32</f>
        <v>0</v>
      </c>
      <c r="BA62" s="18">
        <f>'Локације по КО'!BC32</f>
        <v>0</v>
      </c>
      <c r="BI62" s="18">
        <f>'Локације по КО'!BK32</f>
        <v>0</v>
      </c>
      <c r="BJ62" s="18">
        <f>'Локације по КО'!BL32</f>
        <v>0</v>
      </c>
      <c r="BK62" s="18">
        <f>'Локације по КО'!BM32</f>
        <v>0</v>
      </c>
      <c r="BS62" s="18">
        <f>'Локације по КО'!BU32</f>
        <v>0</v>
      </c>
      <c r="BT62" s="18">
        <f>'Локације по КО'!BV32</f>
        <v>0</v>
      </c>
      <c r="BU62" s="18">
        <f>'Локације по КО'!BW32</f>
        <v>0</v>
      </c>
      <c r="CC62" s="18">
        <f>'Локације по КО'!CE32</f>
        <v>0</v>
      </c>
      <c r="CD62" s="18">
        <f>'Локације по КО'!CF32</f>
        <v>0</v>
      </c>
      <c r="CE62" s="18">
        <f>'Локације по КО'!CG32</f>
        <v>0</v>
      </c>
      <c r="CM62" s="18">
        <f>'Локације по КО'!CO32</f>
        <v>0</v>
      </c>
      <c r="CN62" s="18">
        <f>'Локације по КО'!CP32</f>
        <v>0</v>
      </c>
      <c r="CO62" s="18">
        <f>'Локације по КО'!CQ32</f>
        <v>0</v>
      </c>
      <c r="CW62" s="18">
        <f>'Локације по КО'!CY32</f>
        <v>0</v>
      </c>
      <c r="CX62" s="18">
        <f>'Локације по КО'!CZ32</f>
        <v>0</v>
      </c>
      <c r="CY62" s="18">
        <f>'Локације по КО'!DA32</f>
        <v>0</v>
      </c>
      <c r="DG62" s="18">
        <f>'Локације по КО'!DI32</f>
        <v>0</v>
      </c>
      <c r="DH62" s="18">
        <f>'Локације по КО'!DJ32</f>
        <v>0</v>
      </c>
      <c r="DI62" s="18">
        <f>'Локације по КО'!DK32</f>
        <v>0</v>
      </c>
      <c r="DQ62" s="18">
        <f>'Локације по КО'!DS32</f>
        <v>0</v>
      </c>
      <c r="DR62" s="18">
        <f>'Локације по КО'!DT32</f>
        <v>0</v>
      </c>
      <c r="DS62" s="18">
        <f>'Локације по КО'!DU32</f>
        <v>0</v>
      </c>
      <c r="EA62" s="18">
        <f>'Локације по КО'!EC32</f>
        <v>0</v>
      </c>
      <c r="EB62" s="18">
        <f>'Локације по КО'!ED32</f>
        <v>0</v>
      </c>
      <c r="EC62" s="18">
        <f>'Локације по КО'!EE32</f>
        <v>0</v>
      </c>
      <c r="EK62" s="18">
        <f>'Локације по КО'!EM32</f>
        <v>0</v>
      </c>
      <c r="EL62" s="18">
        <f>'Локације по КО'!EN32</f>
        <v>0</v>
      </c>
      <c r="EM62" s="18">
        <f>'Локације по КО'!EO32</f>
        <v>0</v>
      </c>
      <c r="EU62" s="18">
        <f>'Локације по КО'!EW32</f>
        <v>0</v>
      </c>
      <c r="EV62" s="18">
        <f>'Локације по КО'!EX32</f>
        <v>0</v>
      </c>
      <c r="EW62" s="18">
        <f>'Локације по КО'!EY32</f>
        <v>0</v>
      </c>
      <c r="FE62" s="18">
        <f>'Локације по КО'!FG32</f>
        <v>0</v>
      </c>
      <c r="FF62" s="18">
        <f>'Локације по КО'!FH32</f>
        <v>0</v>
      </c>
      <c r="FG62" s="18">
        <f>'Локације по КО'!FI32</f>
        <v>0</v>
      </c>
      <c r="FO62" s="18">
        <f>'Локације по КО'!FQ32</f>
        <v>0</v>
      </c>
      <c r="FP62" s="18">
        <f>'Локације по КО'!FR32</f>
        <v>0</v>
      </c>
      <c r="FQ62" s="18">
        <f>'Локације по КО'!FS32</f>
        <v>0</v>
      </c>
      <c r="FY62" s="18">
        <f>'Локације по КО'!GA32</f>
        <v>0</v>
      </c>
      <c r="FZ62" s="18">
        <f>'Локације по КО'!GB32</f>
        <v>0</v>
      </c>
      <c r="GA62" s="18">
        <f>'Локације по КО'!GC32</f>
        <v>0</v>
      </c>
      <c r="GI62" s="18">
        <f>'Локације по КО'!GK32</f>
        <v>0</v>
      </c>
      <c r="GJ62" s="18">
        <f>'Локације по КО'!GL32</f>
        <v>0</v>
      </c>
      <c r="GK62" s="18">
        <f>'Локације по КО'!GM32</f>
        <v>0</v>
      </c>
    </row>
    <row r="63" spans="1:193" ht="15" hidden="1" customHeight="1" x14ac:dyDescent="0.2">
      <c r="A63" s="18" t="str">
        <f>'Локације по КО'!A33</f>
        <v/>
      </c>
      <c r="B63" s="18">
        <f>'Локације по КО'!B33</f>
        <v>0</v>
      </c>
      <c r="C63" s="18">
        <f>'Локације по КО'!C33</f>
        <v>0</v>
      </c>
      <c r="K63" s="18">
        <f>'Локације по КО'!K33</f>
        <v>0</v>
      </c>
      <c r="L63" s="18">
        <f>'Локације по КО'!L33</f>
        <v>0</v>
      </c>
      <c r="M63" s="18">
        <f>'Локације по КО'!M33</f>
        <v>0</v>
      </c>
      <c r="U63" s="18">
        <f>'Локације по КО'!U33</f>
        <v>0</v>
      </c>
      <c r="V63" s="18">
        <f>'Локације по КО'!V33</f>
        <v>0</v>
      </c>
      <c r="W63" s="18">
        <f>'Локације по КО'!W33</f>
        <v>0</v>
      </c>
      <c r="AE63" s="18">
        <f>'Локације по КО'!AE33</f>
        <v>0</v>
      </c>
      <c r="AF63" s="18">
        <f>'Локације по КО'!AF33</f>
        <v>0</v>
      </c>
      <c r="AG63" s="18">
        <f>'Локације по КО'!AG33</f>
        <v>0</v>
      </c>
      <c r="AO63" s="18">
        <f>'Локације по КО'!AQ33</f>
        <v>0</v>
      </c>
      <c r="AP63" s="18">
        <f>'Локације по КО'!AR33</f>
        <v>0</v>
      </c>
      <c r="AQ63" s="18">
        <f>'Локације по КО'!AS33</f>
        <v>0</v>
      </c>
      <c r="AY63" s="18">
        <f>'Локације по КО'!BA33</f>
        <v>0</v>
      </c>
      <c r="AZ63" s="18">
        <f>'Локације по КО'!BB33</f>
        <v>0</v>
      </c>
      <c r="BA63" s="18">
        <f>'Локације по КО'!BC33</f>
        <v>0</v>
      </c>
      <c r="BI63" s="18">
        <f>'Локације по КО'!BK33</f>
        <v>0</v>
      </c>
      <c r="BJ63" s="18">
        <f>'Локације по КО'!BL33</f>
        <v>0</v>
      </c>
      <c r="BK63" s="18">
        <f>'Локације по КО'!BM33</f>
        <v>0</v>
      </c>
      <c r="BS63" s="18">
        <f>'Локације по КО'!BU33</f>
        <v>0</v>
      </c>
      <c r="BT63" s="18">
        <f>'Локације по КО'!BV33</f>
        <v>0</v>
      </c>
      <c r="BU63" s="18">
        <f>'Локације по КО'!BW33</f>
        <v>0</v>
      </c>
      <c r="CC63" s="18">
        <f>'Локације по КО'!CE33</f>
        <v>0</v>
      </c>
      <c r="CD63" s="18">
        <f>'Локације по КО'!CF33</f>
        <v>0</v>
      </c>
      <c r="CE63" s="18">
        <f>'Локације по КО'!CG33</f>
        <v>0</v>
      </c>
      <c r="CM63" s="18">
        <f>'Локације по КО'!CO33</f>
        <v>0</v>
      </c>
      <c r="CN63" s="18">
        <f>'Локације по КО'!CP33</f>
        <v>0</v>
      </c>
      <c r="CO63" s="18">
        <f>'Локације по КО'!CQ33</f>
        <v>0</v>
      </c>
      <c r="CW63" s="18">
        <f>'Локације по КО'!CY33</f>
        <v>0</v>
      </c>
      <c r="CX63" s="18">
        <f>'Локације по КО'!CZ33</f>
        <v>0</v>
      </c>
      <c r="CY63" s="18">
        <f>'Локације по КО'!DA33</f>
        <v>0</v>
      </c>
      <c r="DG63" s="18">
        <f>'Локације по КО'!DI33</f>
        <v>0</v>
      </c>
      <c r="DH63" s="18">
        <f>'Локације по КО'!DJ33</f>
        <v>0</v>
      </c>
      <c r="DI63" s="18">
        <f>'Локације по КО'!DK33</f>
        <v>0</v>
      </c>
      <c r="DQ63" s="18">
        <f>'Локације по КО'!DS33</f>
        <v>0</v>
      </c>
      <c r="DR63" s="18">
        <f>'Локације по КО'!DT33</f>
        <v>0</v>
      </c>
      <c r="DS63" s="18">
        <f>'Локације по КО'!DU33</f>
        <v>0</v>
      </c>
      <c r="EA63" s="18">
        <f>'Локације по КО'!EC33</f>
        <v>0</v>
      </c>
      <c r="EB63" s="18">
        <f>'Локације по КО'!ED33</f>
        <v>0</v>
      </c>
      <c r="EC63" s="18">
        <f>'Локације по КО'!EE33</f>
        <v>0</v>
      </c>
      <c r="EK63" s="18">
        <f>'Локације по КО'!EM33</f>
        <v>0</v>
      </c>
      <c r="EL63" s="18">
        <f>'Локације по КО'!EN33</f>
        <v>0</v>
      </c>
      <c r="EM63" s="18">
        <f>'Локације по КО'!EO33</f>
        <v>0</v>
      </c>
      <c r="EU63" s="18">
        <f>'Локације по КО'!EW33</f>
        <v>0</v>
      </c>
      <c r="EV63" s="18">
        <f>'Локације по КО'!EX33</f>
        <v>0</v>
      </c>
      <c r="EW63" s="18">
        <f>'Локације по КО'!EY33</f>
        <v>0</v>
      </c>
      <c r="FE63" s="18">
        <f>'Локације по КО'!FG33</f>
        <v>0</v>
      </c>
      <c r="FF63" s="18">
        <f>'Локације по КО'!FH33</f>
        <v>0</v>
      </c>
      <c r="FG63" s="18">
        <f>'Локације по КО'!FI33</f>
        <v>0</v>
      </c>
      <c r="FO63" s="18">
        <f>'Локације по КО'!FQ33</f>
        <v>0</v>
      </c>
      <c r="FP63" s="18">
        <f>'Локације по КО'!FR33</f>
        <v>0</v>
      </c>
      <c r="FQ63" s="18">
        <f>'Локације по КО'!FS33</f>
        <v>0</v>
      </c>
      <c r="FY63" s="18">
        <f>'Локације по КО'!GA33</f>
        <v>0</v>
      </c>
      <c r="FZ63" s="18">
        <f>'Локације по КО'!GB33</f>
        <v>0</v>
      </c>
      <c r="GA63" s="18">
        <f>'Локације по КО'!GC33</f>
        <v>0</v>
      </c>
      <c r="GI63" s="18">
        <f>'Локације по КО'!GK33</f>
        <v>0</v>
      </c>
      <c r="GJ63" s="18">
        <f>'Локације по КО'!GL33</f>
        <v>0</v>
      </c>
      <c r="GK63" s="18">
        <f>'Локације по КО'!GM33</f>
        <v>0</v>
      </c>
    </row>
    <row r="64" spans="1:193" ht="15" hidden="1" customHeight="1" x14ac:dyDescent="0.2">
      <c r="A64" s="18" t="str">
        <f>'Локације по КО'!A34</f>
        <v/>
      </c>
      <c r="B64" s="18">
        <f>'Локације по КО'!B34</f>
        <v>0</v>
      </c>
      <c r="C64" s="18">
        <f>'Локације по КО'!C34</f>
        <v>0</v>
      </c>
      <c r="K64" s="18">
        <f>'Локације по КО'!K34</f>
        <v>0</v>
      </c>
      <c r="L64" s="18">
        <f>'Локације по КО'!L34</f>
        <v>0</v>
      </c>
      <c r="M64" s="18">
        <f>'Локације по КО'!M34</f>
        <v>0</v>
      </c>
      <c r="U64" s="18">
        <f>'Локације по КО'!U34</f>
        <v>0</v>
      </c>
      <c r="V64" s="18">
        <f>'Локације по КО'!V34</f>
        <v>0</v>
      </c>
      <c r="W64" s="18">
        <f>'Локације по КО'!W34</f>
        <v>0</v>
      </c>
      <c r="AE64" s="18">
        <f>'Локације по КО'!AE34</f>
        <v>0</v>
      </c>
      <c r="AF64" s="18">
        <f>'Локације по КО'!AF34</f>
        <v>0</v>
      </c>
      <c r="AG64" s="18">
        <f>'Локације по КО'!AG34</f>
        <v>0</v>
      </c>
      <c r="AO64" s="18">
        <f>'Локације по КО'!AQ34</f>
        <v>0</v>
      </c>
      <c r="AP64" s="18">
        <f>'Локације по КО'!AR34</f>
        <v>0</v>
      </c>
      <c r="AQ64" s="18">
        <f>'Локације по КО'!AS34</f>
        <v>0</v>
      </c>
      <c r="AY64" s="18">
        <f>'Локације по КО'!BA34</f>
        <v>0</v>
      </c>
      <c r="AZ64" s="18">
        <f>'Локације по КО'!BB34</f>
        <v>0</v>
      </c>
      <c r="BA64" s="18">
        <f>'Локације по КО'!BC34</f>
        <v>0</v>
      </c>
      <c r="BI64" s="18">
        <f>'Локације по КО'!BK34</f>
        <v>0</v>
      </c>
      <c r="BJ64" s="18">
        <f>'Локације по КО'!BL34</f>
        <v>0</v>
      </c>
      <c r="BK64" s="18">
        <f>'Локације по КО'!BM34</f>
        <v>0</v>
      </c>
      <c r="BS64" s="18">
        <f>'Локације по КО'!BU34</f>
        <v>0</v>
      </c>
      <c r="BT64" s="18">
        <f>'Локације по КО'!BV34</f>
        <v>0</v>
      </c>
      <c r="BU64" s="18">
        <f>'Локације по КО'!BW34</f>
        <v>0</v>
      </c>
      <c r="CC64" s="18">
        <f>'Локације по КО'!CE34</f>
        <v>0</v>
      </c>
      <c r="CD64" s="18">
        <f>'Локације по КО'!CF34</f>
        <v>0</v>
      </c>
      <c r="CE64" s="18">
        <f>'Локације по КО'!CG34</f>
        <v>0</v>
      </c>
      <c r="CM64" s="18">
        <f>'Локације по КО'!CO34</f>
        <v>0</v>
      </c>
      <c r="CN64" s="18">
        <f>'Локације по КО'!CP34</f>
        <v>0</v>
      </c>
      <c r="CO64" s="18">
        <f>'Локације по КО'!CQ34</f>
        <v>0</v>
      </c>
      <c r="CW64" s="18">
        <f>'Локације по КО'!CY34</f>
        <v>0</v>
      </c>
      <c r="CX64" s="18">
        <f>'Локације по КО'!CZ34</f>
        <v>0</v>
      </c>
      <c r="CY64" s="18">
        <f>'Локације по КО'!DA34</f>
        <v>0</v>
      </c>
      <c r="DG64" s="18">
        <f>'Локације по КО'!DI34</f>
        <v>0</v>
      </c>
      <c r="DH64" s="18">
        <f>'Локације по КО'!DJ34</f>
        <v>0</v>
      </c>
      <c r="DI64" s="18">
        <f>'Локације по КО'!DK34</f>
        <v>0</v>
      </c>
      <c r="DQ64" s="18">
        <f>'Локације по КО'!DS34</f>
        <v>0</v>
      </c>
      <c r="DR64" s="18">
        <f>'Локације по КО'!DT34</f>
        <v>0</v>
      </c>
      <c r="DS64" s="18">
        <f>'Локације по КО'!DU34</f>
        <v>0</v>
      </c>
      <c r="EA64" s="18">
        <f>'Локације по КО'!EC34</f>
        <v>0</v>
      </c>
      <c r="EB64" s="18">
        <f>'Локације по КО'!ED34</f>
        <v>0</v>
      </c>
      <c r="EC64" s="18">
        <f>'Локације по КО'!EE34</f>
        <v>0</v>
      </c>
      <c r="EK64" s="18">
        <f>'Локације по КО'!EM34</f>
        <v>0</v>
      </c>
      <c r="EL64" s="18">
        <f>'Локације по КО'!EN34</f>
        <v>0</v>
      </c>
      <c r="EM64" s="18">
        <f>'Локације по КО'!EO34</f>
        <v>0</v>
      </c>
      <c r="EU64" s="18">
        <f>'Локације по КО'!EW34</f>
        <v>0</v>
      </c>
      <c r="EV64" s="18">
        <f>'Локације по КО'!EX34</f>
        <v>0</v>
      </c>
      <c r="EW64" s="18">
        <f>'Локације по КО'!EY34</f>
        <v>0</v>
      </c>
      <c r="FE64" s="18">
        <f>'Локације по КО'!FG34</f>
        <v>0</v>
      </c>
      <c r="FF64" s="18">
        <f>'Локације по КО'!FH34</f>
        <v>0</v>
      </c>
      <c r="FG64" s="18">
        <f>'Локације по КО'!FI34</f>
        <v>0</v>
      </c>
      <c r="FO64" s="18">
        <f>'Локације по КО'!FQ34</f>
        <v>0</v>
      </c>
      <c r="FP64" s="18">
        <f>'Локације по КО'!FR34</f>
        <v>0</v>
      </c>
      <c r="FQ64" s="18">
        <f>'Локације по КО'!FS34</f>
        <v>0</v>
      </c>
      <c r="FY64" s="18">
        <f>'Локације по КО'!GA34</f>
        <v>0</v>
      </c>
      <c r="FZ64" s="18">
        <f>'Локације по КО'!GB34</f>
        <v>0</v>
      </c>
      <c r="GA64" s="18">
        <f>'Локације по КО'!GC34</f>
        <v>0</v>
      </c>
      <c r="GI64" s="18">
        <f>'Локације по КО'!GK34</f>
        <v>0</v>
      </c>
      <c r="GJ64" s="18">
        <f>'Локације по КО'!GL34</f>
        <v>0</v>
      </c>
      <c r="GK64" s="18">
        <f>'Локације по КО'!GM34</f>
        <v>0</v>
      </c>
    </row>
    <row r="65" spans="1:193" ht="15" hidden="1" customHeight="1" x14ac:dyDescent="0.2">
      <c r="A65" s="18" t="str">
        <f>'Локације по КО'!A35</f>
        <v/>
      </c>
      <c r="B65" s="18">
        <f>'Локације по КО'!B35</f>
        <v>0</v>
      </c>
      <c r="C65" s="18">
        <f>'Локације по КО'!C35</f>
        <v>0</v>
      </c>
      <c r="K65" s="18">
        <f>'Локације по КО'!K35</f>
        <v>0</v>
      </c>
      <c r="L65" s="18">
        <f>'Локације по КО'!L35</f>
        <v>0</v>
      </c>
      <c r="M65" s="18">
        <f>'Локације по КО'!M35</f>
        <v>0</v>
      </c>
      <c r="U65" s="18">
        <f>'Локације по КО'!U35</f>
        <v>0</v>
      </c>
      <c r="V65" s="18">
        <f>'Локације по КО'!V35</f>
        <v>0</v>
      </c>
      <c r="W65" s="18">
        <f>'Локације по КО'!W35</f>
        <v>0</v>
      </c>
      <c r="AE65" s="18">
        <f>'Локације по КО'!AE35</f>
        <v>0</v>
      </c>
      <c r="AF65" s="18">
        <f>'Локације по КО'!AF35</f>
        <v>0</v>
      </c>
      <c r="AG65" s="18">
        <f>'Локације по КО'!AG35</f>
        <v>0</v>
      </c>
      <c r="AO65" s="18">
        <f>'Локације по КО'!AQ35</f>
        <v>0</v>
      </c>
      <c r="AP65" s="18">
        <f>'Локације по КО'!AR35</f>
        <v>0</v>
      </c>
      <c r="AQ65" s="18">
        <f>'Локације по КО'!AS35</f>
        <v>0</v>
      </c>
      <c r="AY65" s="18">
        <f>'Локације по КО'!BA35</f>
        <v>0</v>
      </c>
      <c r="AZ65" s="18">
        <f>'Локације по КО'!BB35</f>
        <v>0</v>
      </c>
      <c r="BA65" s="18">
        <f>'Локације по КО'!BC35</f>
        <v>0</v>
      </c>
      <c r="BI65" s="18">
        <f>'Локације по КО'!BK35</f>
        <v>0</v>
      </c>
      <c r="BJ65" s="18">
        <f>'Локације по КО'!BL35</f>
        <v>0</v>
      </c>
      <c r="BK65" s="18">
        <f>'Локације по КО'!BM35</f>
        <v>0</v>
      </c>
      <c r="BS65" s="18">
        <f>'Локације по КО'!BU35</f>
        <v>0</v>
      </c>
      <c r="BT65" s="18">
        <f>'Локације по КО'!BV35</f>
        <v>0</v>
      </c>
      <c r="BU65" s="18">
        <f>'Локације по КО'!BW35</f>
        <v>0</v>
      </c>
      <c r="CC65" s="18">
        <f>'Локације по КО'!CE35</f>
        <v>0</v>
      </c>
      <c r="CD65" s="18">
        <f>'Локације по КО'!CF35</f>
        <v>0</v>
      </c>
      <c r="CE65" s="18">
        <f>'Локације по КО'!CG35</f>
        <v>0</v>
      </c>
      <c r="CM65" s="18">
        <f>'Локације по КО'!CO35</f>
        <v>0</v>
      </c>
      <c r="CN65" s="18">
        <f>'Локације по КО'!CP35</f>
        <v>0</v>
      </c>
      <c r="CO65" s="18">
        <f>'Локације по КО'!CQ35</f>
        <v>0</v>
      </c>
      <c r="CW65" s="18">
        <f>'Локације по КО'!CY35</f>
        <v>0</v>
      </c>
      <c r="CX65" s="18">
        <f>'Локације по КО'!CZ35</f>
        <v>0</v>
      </c>
      <c r="CY65" s="18">
        <f>'Локације по КО'!DA35</f>
        <v>0</v>
      </c>
      <c r="DG65" s="18">
        <f>'Локације по КО'!DI35</f>
        <v>0</v>
      </c>
      <c r="DH65" s="18">
        <f>'Локације по КО'!DJ35</f>
        <v>0</v>
      </c>
      <c r="DI65" s="18">
        <f>'Локације по КО'!DK35</f>
        <v>0</v>
      </c>
      <c r="DQ65" s="18">
        <f>'Локације по КО'!DS35</f>
        <v>0</v>
      </c>
      <c r="DR65" s="18">
        <f>'Локације по КО'!DT35</f>
        <v>0</v>
      </c>
      <c r="DS65" s="18">
        <f>'Локације по КО'!DU35</f>
        <v>0</v>
      </c>
      <c r="EA65" s="18">
        <f>'Локације по КО'!EC35</f>
        <v>0</v>
      </c>
      <c r="EB65" s="18">
        <f>'Локације по КО'!ED35</f>
        <v>0</v>
      </c>
      <c r="EC65" s="18">
        <f>'Локације по КО'!EE35</f>
        <v>0</v>
      </c>
      <c r="EK65" s="18">
        <f>'Локације по КО'!EM35</f>
        <v>0</v>
      </c>
      <c r="EL65" s="18">
        <f>'Локације по КО'!EN35</f>
        <v>0</v>
      </c>
      <c r="EM65" s="18">
        <f>'Локације по КО'!EO35</f>
        <v>0</v>
      </c>
      <c r="EU65" s="18">
        <f>'Локације по КО'!EW35</f>
        <v>0</v>
      </c>
      <c r="EV65" s="18">
        <f>'Локације по КО'!EX35</f>
        <v>0</v>
      </c>
      <c r="EW65" s="18">
        <f>'Локације по КО'!EY35</f>
        <v>0</v>
      </c>
      <c r="FE65" s="18">
        <f>'Локације по КО'!FG35</f>
        <v>0</v>
      </c>
      <c r="FF65" s="18">
        <f>'Локације по КО'!FH35</f>
        <v>0</v>
      </c>
      <c r="FG65" s="18">
        <f>'Локације по КО'!FI35</f>
        <v>0</v>
      </c>
      <c r="FO65" s="18">
        <f>'Локације по КО'!FQ35</f>
        <v>0</v>
      </c>
      <c r="FP65" s="18">
        <f>'Локације по КО'!FR35</f>
        <v>0</v>
      </c>
      <c r="FQ65" s="18">
        <f>'Локације по КО'!FS35</f>
        <v>0</v>
      </c>
      <c r="FY65" s="18">
        <f>'Локације по КО'!GA35</f>
        <v>0</v>
      </c>
      <c r="FZ65" s="18">
        <f>'Локације по КО'!GB35</f>
        <v>0</v>
      </c>
      <c r="GA65" s="18">
        <f>'Локације по КО'!GC35</f>
        <v>0</v>
      </c>
      <c r="GI65" s="18">
        <f>'Локације по КО'!GK35</f>
        <v>0</v>
      </c>
      <c r="GJ65" s="18">
        <f>'Локације по КО'!GL35</f>
        <v>0</v>
      </c>
      <c r="GK65" s="18">
        <f>'Локације по КО'!GM35</f>
        <v>0</v>
      </c>
    </row>
    <row r="66" spans="1:193" ht="15" hidden="1" customHeight="1" x14ac:dyDescent="0.2">
      <c r="A66" s="18" t="str">
        <f>'Локације по КО'!A36</f>
        <v/>
      </c>
      <c r="B66" s="18">
        <f>'Локације по КО'!B36</f>
        <v>0</v>
      </c>
      <c r="C66" s="18">
        <f>'Локације по КО'!C36</f>
        <v>0</v>
      </c>
      <c r="K66" s="18">
        <f>'Локације по КО'!K36</f>
        <v>0</v>
      </c>
      <c r="L66" s="18">
        <f>'Локације по КО'!L36</f>
        <v>0</v>
      </c>
      <c r="M66" s="18">
        <f>'Локације по КО'!M36</f>
        <v>0</v>
      </c>
      <c r="U66" s="18">
        <f>'Локације по КО'!U36</f>
        <v>0</v>
      </c>
      <c r="V66" s="18">
        <f>'Локације по КО'!V36</f>
        <v>0</v>
      </c>
      <c r="W66" s="18">
        <f>'Локације по КО'!W36</f>
        <v>0</v>
      </c>
      <c r="AE66" s="18">
        <f>'Локације по КО'!AE36</f>
        <v>0</v>
      </c>
      <c r="AF66" s="18">
        <f>'Локације по КО'!AF36</f>
        <v>0</v>
      </c>
      <c r="AG66" s="18">
        <f>'Локације по КО'!AG36</f>
        <v>0</v>
      </c>
      <c r="AO66" s="18">
        <f>'Локације по КО'!AQ36</f>
        <v>0</v>
      </c>
      <c r="AP66" s="18">
        <f>'Локације по КО'!AR36</f>
        <v>0</v>
      </c>
      <c r="AQ66" s="18">
        <f>'Локације по КО'!AS36</f>
        <v>0</v>
      </c>
      <c r="AY66" s="18">
        <f>'Локације по КО'!BA36</f>
        <v>0</v>
      </c>
      <c r="AZ66" s="18">
        <f>'Локације по КО'!BB36</f>
        <v>0</v>
      </c>
      <c r="BA66" s="18">
        <f>'Локације по КО'!BC36</f>
        <v>0</v>
      </c>
      <c r="BI66" s="18">
        <f>'Локације по КО'!BK36</f>
        <v>0</v>
      </c>
      <c r="BJ66" s="18">
        <f>'Локације по КО'!BL36</f>
        <v>0</v>
      </c>
      <c r="BK66" s="18">
        <f>'Локације по КО'!BM36</f>
        <v>0</v>
      </c>
      <c r="BS66" s="18">
        <f>'Локације по КО'!BU36</f>
        <v>0</v>
      </c>
      <c r="BT66" s="18">
        <f>'Локације по КО'!BV36</f>
        <v>0</v>
      </c>
      <c r="BU66" s="18">
        <f>'Локације по КО'!BW36</f>
        <v>0</v>
      </c>
      <c r="CC66" s="18">
        <f>'Локације по КО'!CE36</f>
        <v>0</v>
      </c>
      <c r="CD66" s="18">
        <f>'Локације по КО'!CF36</f>
        <v>0</v>
      </c>
      <c r="CE66" s="18">
        <f>'Локације по КО'!CG36</f>
        <v>0</v>
      </c>
      <c r="CM66" s="18">
        <f>'Локације по КО'!CO36</f>
        <v>0</v>
      </c>
      <c r="CN66" s="18">
        <f>'Локације по КО'!CP36</f>
        <v>0</v>
      </c>
      <c r="CO66" s="18">
        <f>'Локације по КО'!CQ36</f>
        <v>0</v>
      </c>
      <c r="CW66" s="18">
        <f>'Локације по КО'!CY36</f>
        <v>0</v>
      </c>
      <c r="CX66" s="18">
        <f>'Локације по КО'!CZ36</f>
        <v>0</v>
      </c>
      <c r="CY66" s="18">
        <f>'Локације по КО'!DA36</f>
        <v>0</v>
      </c>
      <c r="DG66" s="18">
        <f>'Локације по КО'!DI36</f>
        <v>0</v>
      </c>
      <c r="DH66" s="18">
        <f>'Локације по КО'!DJ36</f>
        <v>0</v>
      </c>
      <c r="DI66" s="18">
        <f>'Локације по КО'!DK36</f>
        <v>0</v>
      </c>
      <c r="DQ66" s="18">
        <f>'Локације по КО'!DS36</f>
        <v>0</v>
      </c>
      <c r="DR66" s="18">
        <f>'Локације по КО'!DT36</f>
        <v>0</v>
      </c>
      <c r="DS66" s="18">
        <f>'Локације по КО'!DU36</f>
        <v>0</v>
      </c>
      <c r="EA66" s="18">
        <f>'Локације по КО'!EC36</f>
        <v>0</v>
      </c>
      <c r="EB66" s="18">
        <f>'Локације по КО'!ED36</f>
        <v>0</v>
      </c>
      <c r="EC66" s="18">
        <f>'Локације по КО'!EE36</f>
        <v>0</v>
      </c>
      <c r="EK66" s="18">
        <f>'Локације по КО'!EM36</f>
        <v>0</v>
      </c>
      <c r="EL66" s="18">
        <f>'Локације по КО'!EN36</f>
        <v>0</v>
      </c>
      <c r="EM66" s="18">
        <f>'Локације по КО'!EO36</f>
        <v>0</v>
      </c>
      <c r="EU66" s="18">
        <f>'Локације по КО'!EW36</f>
        <v>0</v>
      </c>
      <c r="EV66" s="18">
        <f>'Локације по КО'!EX36</f>
        <v>0</v>
      </c>
      <c r="EW66" s="18">
        <f>'Локације по КО'!EY36</f>
        <v>0</v>
      </c>
      <c r="FE66" s="18">
        <f>'Локације по КО'!FG36</f>
        <v>0</v>
      </c>
      <c r="FF66" s="18">
        <f>'Локације по КО'!FH36</f>
        <v>0</v>
      </c>
      <c r="FG66" s="18">
        <f>'Локације по КО'!FI36</f>
        <v>0</v>
      </c>
      <c r="FO66" s="18">
        <f>'Локације по КО'!FQ36</f>
        <v>0</v>
      </c>
      <c r="FP66" s="18">
        <f>'Локације по КО'!FR36</f>
        <v>0</v>
      </c>
      <c r="FQ66" s="18">
        <f>'Локације по КО'!FS36</f>
        <v>0</v>
      </c>
      <c r="FY66" s="18">
        <f>'Локације по КО'!GA36</f>
        <v>0</v>
      </c>
      <c r="FZ66" s="18">
        <f>'Локације по КО'!GB36</f>
        <v>0</v>
      </c>
      <c r="GA66" s="18">
        <f>'Локације по КО'!GC36</f>
        <v>0</v>
      </c>
      <c r="GI66" s="18">
        <f>'Локације по КО'!GK36</f>
        <v>0</v>
      </c>
      <c r="GJ66" s="18">
        <f>'Локације по КО'!GL36</f>
        <v>0</v>
      </c>
      <c r="GK66" s="18">
        <f>'Локације по КО'!GM36</f>
        <v>0</v>
      </c>
    </row>
    <row r="67" spans="1:193" ht="15" hidden="1" customHeight="1" x14ac:dyDescent="0.2">
      <c r="A67" s="18" t="str">
        <f>'Локације по КО'!A37</f>
        <v/>
      </c>
      <c r="B67" s="18">
        <f>'Локације по КО'!B37</f>
        <v>0</v>
      </c>
      <c r="C67" s="18">
        <f>'Локације по КО'!C37</f>
        <v>0</v>
      </c>
      <c r="K67" s="18">
        <f>'Локације по КО'!K37</f>
        <v>0</v>
      </c>
      <c r="L67" s="18">
        <f>'Локације по КО'!L37</f>
        <v>0</v>
      </c>
      <c r="M67" s="18">
        <f>'Локације по КО'!M37</f>
        <v>0</v>
      </c>
      <c r="U67" s="18">
        <f>'Локације по КО'!U37</f>
        <v>0</v>
      </c>
      <c r="V67" s="18">
        <f>'Локације по КО'!V37</f>
        <v>0</v>
      </c>
      <c r="W67" s="18">
        <f>'Локације по КО'!W37</f>
        <v>0</v>
      </c>
      <c r="AE67" s="18">
        <f>'Локације по КО'!AE37</f>
        <v>0</v>
      </c>
      <c r="AF67" s="18">
        <f>'Локације по КО'!AF37</f>
        <v>0</v>
      </c>
      <c r="AG67" s="18">
        <f>'Локације по КО'!AG37</f>
        <v>0</v>
      </c>
      <c r="AO67" s="18">
        <f>'Локације по КО'!AQ37</f>
        <v>0</v>
      </c>
      <c r="AP67" s="18">
        <f>'Локације по КО'!AR37</f>
        <v>0</v>
      </c>
      <c r="AQ67" s="18">
        <f>'Локације по КО'!AS37</f>
        <v>0</v>
      </c>
      <c r="AY67" s="18">
        <f>'Локације по КО'!BA37</f>
        <v>0</v>
      </c>
      <c r="AZ67" s="18">
        <f>'Локације по КО'!BB37</f>
        <v>0</v>
      </c>
      <c r="BA67" s="18">
        <f>'Локације по КО'!BC37</f>
        <v>0</v>
      </c>
      <c r="BI67" s="18">
        <f>'Локације по КО'!BK37</f>
        <v>0</v>
      </c>
      <c r="BJ67" s="18">
        <f>'Локације по КО'!BL37</f>
        <v>0</v>
      </c>
      <c r="BK67" s="18">
        <f>'Локације по КО'!BM37</f>
        <v>0</v>
      </c>
      <c r="BS67" s="18">
        <f>'Локације по КО'!BU37</f>
        <v>0</v>
      </c>
      <c r="BT67" s="18">
        <f>'Локације по КО'!BV37</f>
        <v>0</v>
      </c>
      <c r="BU67" s="18">
        <f>'Локације по КО'!BW37</f>
        <v>0</v>
      </c>
      <c r="CC67" s="18">
        <f>'Локације по КО'!CE37</f>
        <v>0</v>
      </c>
      <c r="CD67" s="18">
        <f>'Локације по КО'!CF37</f>
        <v>0</v>
      </c>
      <c r="CE67" s="18">
        <f>'Локације по КО'!CG37</f>
        <v>0</v>
      </c>
      <c r="CM67" s="18">
        <f>'Локације по КО'!CO37</f>
        <v>0</v>
      </c>
      <c r="CN67" s="18">
        <f>'Локације по КО'!CP37</f>
        <v>0</v>
      </c>
      <c r="CO67" s="18">
        <f>'Локације по КО'!CQ37</f>
        <v>0</v>
      </c>
      <c r="CW67" s="18">
        <f>'Локације по КО'!CY37</f>
        <v>0</v>
      </c>
      <c r="CX67" s="18">
        <f>'Локације по КО'!CZ37</f>
        <v>0</v>
      </c>
      <c r="CY67" s="18">
        <f>'Локације по КО'!DA37</f>
        <v>0</v>
      </c>
      <c r="DG67" s="18">
        <f>'Локације по КО'!DI37</f>
        <v>0</v>
      </c>
      <c r="DH67" s="18">
        <f>'Локације по КО'!DJ37</f>
        <v>0</v>
      </c>
      <c r="DI67" s="18">
        <f>'Локације по КО'!DK37</f>
        <v>0</v>
      </c>
      <c r="DQ67" s="18">
        <f>'Локације по КО'!DS37</f>
        <v>0</v>
      </c>
      <c r="DR67" s="18">
        <f>'Локације по КО'!DT37</f>
        <v>0</v>
      </c>
      <c r="DS67" s="18">
        <f>'Локације по КО'!DU37</f>
        <v>0</v>
      </c>
      <c r="EA67" s="18">
        <f>'Локације по КО'!EC37</f>
        <v>0</v>
      </c>
      <c r="EB67" s="18">
        <f>'Локације по КО'!ED37</f>
        <v>0</v>
      </c>
      <c r="EC67" s="18">
        <f>'Локације по КО'!EE37</f>
        <v>0</v>
      </c>
      <c r="EK67" s="18">
        <f>'Локације по КО'!EM37</f>
        <v>0</v>
      </c>
      <c r="EL67" s="18">
        <f>'Локације по КО'!EN37</f>
        <v>0</v>
      </c>
      <c r="EM67" s="18">
        <f>'Локације по КО'!EO37</f>
        <v>0</v>
      </c>
      <c r="EU67" s="18">
        <f>'Локације по КО'!EW37</f>
        <v>0</v>
      </c>
      <c r="EV67" s="18">
        <f>'Локације по КО'!EX37</f>
        <v>0</v>
      </c>
      <c r="EW67" s="18">
        <f>'Локације по КО'!EY37</f>
        <v>0</v>
      </c>
      <c r="FE67" s="18">
        <f>'Локације по КО'!FG37</f>
        <v>0</v>
      </c>
      <c r="FF67" s="18">
        <f>'Локације по КО'!FH37</f>
        <v>0</v>
      </c>
      <c r="FG67" s="18">
        <f>'Локације по КО'!FI37</f>
        <v>0</v>
      </c>
      <c r="FO67" s="18">
        <f>'Локације по КО'!FQ37</f>
        <v>0</v>
      </c>
      <c r="FP67" s="18">
        <f>'Локације по КО'!FR37</f>
        <v>0</v>
      </c>
      <c r="FQ67" s="18">
        <f>'Локације по КО'!FS37</f>
        <v>0</v>
      </c>
      <c r="FY67" s="18">
        <f>'Локације по КО'!GA37</f>
        <v>0</v>
      </c>
      <c r="FZ67" s="18">
        <f>'Локације по КО'!GB37</f>
        <v>0</v>
      </c>
      <c r="GA67" s="18">
        <f>'Локације по КО'!GC37</f>
        <v>0</v>
      </c>
      <c r="GI67" s="18">
        <f>'Локације по КО'!GK37</f>
        <v>0</v>
      </c>
      <c r="GJ67" s="18">
        <f>'Локације по КО'!GL37</f>
        <v>0</v>
      </c>
      <c r="GK67" s="18">
        <f>'Локације по КО'!GM37</f>
        <v>0</v>
      </c>
    </row>
    <row r="68" spans="1:193" ht="15" hidden="1" customHeight="1" x14ac:dyDescent="0.2">
      <c r="A68" s="18" t="str">
        <f>'Локације по КО'!A38</f>
        <v/>
      </c>
      <c r="B68" s="18">
        <f>'Локације по КО'!B38</f>
        <v>0</v>
      </c>
      <c r="C68" s="18">
        <f>'Локације по КО'!C38</f>
        <v>0</v>
      </c>
      <c r="K68" s="18">
        <f>'Локације по КО'!K38</f>
        <v>0</v>
      </c>
      <c r="L68" s="18">
        <f>'Локације по КО'!L38</f>
        <v>0</v>
      </c>
      <c r="M68" s="18">
        <f>'Локације по КО'!M38</f>
        <v>0</v>
      </c>
      <c r="U68" s="18">
        <f>'Локације по КО'!U38</f>
        <v>0</v>
      </c>
      <c r="V68" s="18">
        <f>'Локације по КО'!V38</f>
        <v>0</v>
      </c>
      <c r="W68" s="18">
        <f>'Локације по КО'!W38</f>
        <v>0</v>
      </c>
      <c r="AE68" s="18">
        <f>'Локације по КО'!AE38</f>
        <v>0</v>
      </c>
      <c r="AF68" s="18">
        <f>'Локације по КО'!AF38</f>
        <v>0</v>
      </c>
      <c r="AG68" s="18">
        <f>'Локације по КО'!AG38</f>
        <v>0</v>
      </c>
      <c r="AO68" s="18">
        <f>'Локације по КО'!AQ38</f>
        <v>0</v>
      </c>
      <c r="AP68" s="18">
        <f>'Локације по КО'!AR38</f>
        <v>0</v>
      </c>
      <c r="AQ68" s="18">
        <f>'Локације по КО'!AS38</f>
        <v>0</v>
      </c>
      <c r="AY68" s="18">
        <f>'Локације по КО'!BA38</f>
        <v>0</v>
      </c>
      <c r="AZ68" s="18">
        <f>'Локације по КО'!BB38</f>
        <v>0</v>
      </c>
      <c r="BA68" s="18">
        <f>'Локације по КО'!BC38</f>
        <v>0</v>
      </c>
      <c r="BI68" s="18">
        <f>'Локације по КО'!BK38</f>
        <v>0</v>
      </c>
      <c r="BJ68" s="18">
        <f>'Локације по КО'!BL38</f>
        <v>0</v>
      </c>
      <c r="BK68" s="18">
        <f>'Локације по КО'!BM38</f>
        <v>0</v>
      </c>
      <c r="BS68" s="18">
        <f>'Локације по КО'!BU38</f>
        <v>0</v>
      </c>
      <c r="BT68" s="18">
        <f>'Локације по КО'!BV38</f>
        <v>0</v>
      </c>
      <c r="BU68" s="18">
        <f>'Локације по КО'!BW38</f>
        <v>0</v>
      </c>
      <c r="CC68" s="18">
        <f>'Локације по КО'!CE38</f>
        <v>0</v>
      </c>
      <c r="CD68" s="18">
        <f>'Локације по КО'!CF38</f>
        <v>0</v>
      </c>
      <c r="CE68" s="18">
        <f>'Локације по КО'!CG38</f>
        <v>0</v>
      </c>
      <c r="CM68" s="18">
        <f>'Локације по КО'!CO38</f>
        <v>0</v>
      </c>
      <c r="CN68" s="18">
        <f>'Локације по КО'!CP38</f>
        <v>0</v>
      </c>
      <c r="CO68" s="18">
        <f>'Локације по КО'!CQ38</f>
        <v>0</v>
      </c>
      <c r="CW68" s="18">
        <f>'Локације по КО'!CY38</f>
        <v>0</v>
      </c>
      <c r="CX68" s="18">
        <f>'Локације по КО'!CZ38</f>
        <v>0</v>
      </c>
      <c r="CY68" s="18">
        <f>'Локације по КО'!DA38</f>
        <v>0</v>
      </c>
      <c r="DG68" s="18">
        <f>'Локације по КО'!DI38</f>
        <v>0</v>
      </c>
      <c r="DH68" s="18">
        <f>'Локације по КО'!DJ38</f>
        <v>0</v>
      </c>
      <c r="DI68" s="18">
        <f>'Локације по КО'!DK38</f>
        <v>0</v>
      </c>
      <c r="DQ68" s="18">
        <f>'Локације по КО'!DS38</f>
        <v>0</v>
      </c>
      <c r="DR68" s="18">
        <f>'Локације по КО'!DT38</f>
        <v>0</v>
      </c>
      <c r="DS68" s="18">
        <f>'Локације по КО'!DU38</f>
        <v>0</v>
      </c>
      <c r="EA68" s="18">
        <f>'Локације по КО'!EC38</f>
        <v>0</v>
      </c>
      <c r="EB68" s="18">
        <f>'Локације по КО'!ED38</f>
        <v>0</v>
      </c>
      <c r="EC68" s="18">
        <f>'Локације по КО'!EE38</f>
        <v>0</v>
      </c>
      <c r="EK68" s="18">
        <f>'Локације по КО'!EM38</f>
        <v>0</v>
      </c>
      <c r="EL68" s="18">
        <f>'Локације по КО'!EN38</f>
        <v>0</v>
      </c>
      <c r="EM68" s="18">
        <f>'Локације по КО'!EO38</f>
        <v>0</v>
      </c>
      <c r="EU68" s="18">
        <f>'Локације по КО'!EW38</f>
        <v>0</v>
      </c>
      <c r="EV68" s="18">
        <f>'Локације по КО'!EX38</f>
        <v>0</v>
      </c>
      <c r="EW68" s="18">
        <f>'Локације по КО'!EY38</f>
        <v>0</v>
      </c>
      <c r="FE68" s="18">
        <f>'Локације по КО'!FG38</f>
        <v>0</v>
      </c>
      <c r="FF68" s="18">
        <f>'Локације по КО'!FH38</f>
        <v>0</v>
      </c>
      <c r="FG68" s="18">
        <f>'Локације по КО'!FI38</f>
        <v>0</v>
      </c>
      <c r="FO68" s="18">
        <f>'Локације по КО'!FQ38</f>
        <v>0</v>
      </c>
      <c r="FP68" s="18">
        <f>'Локације по КО'!FR38</f>
        <v>0</v>
      </c>
      <c r="FQ68" s="18">
        <f>'Локације по КО'!FS38</f>
        <v>0</v>
      </c>
      <c r="FY68" s="18">
        <f>'Локације по КО'!GA38</f>
        <v>0</v>
      </c>
      <c r="FZ68" s="18">
        <f>'Локације по КО'!GB38</f>
        <v>0</v>
      </c>
      <c r="GA68" s="18">
        <f>'Локације по КО'!GC38</f>
        <v>0</v>
      </c>
      <c r="GI68" s="18">
        <f>'Локације по КО'!GK38</f>
        <v>0</v>
      </c>
      <c r="GJ68" s="18">
        <f>'Локације по КО'!GL38</f>
        <v>0</v>
      </c>
      <c r="GK68" s="18">
        <f>'Локације по КО'!GM38</f>
        <v>0</v>
      </c>
    </row>
    <row r="69" spans="1:193" ht="15" hidden="1" customHeight="1" x14ac:dyDescent="0.2">
      <c r="A69" s="18" t="str">
        <f>'Локације по КО'!A39</f>
        <v/>
      </c>
      <c r="B69" s="18">
        <f>'Локације по КО'!B39</f>
        <v>0</v>
      </c>
      <c r="C69" s="18">
        <f>'Локације по КО'!C39</f>
        <v>0</v>
      </c>
      <c r="K69" s="18">
        <f>'Локације по КО'!K39</f>
        <v>0</v>
      </c>
      <c r="L69" s="18">
        <f>'Локације по КО'!L39</f>
        <v>0</v>
      </c>
      <c r="M69" s="18">
        <f>'Локације по КО'!M39</f>
        <v>0</v>
      </c>
      <c r="U69" s="18">
        <f>'Локације по КО'!U39</f>
        <v>0</v>
      </c>
      <c r="V69" s="18">
        <f>'Локације по КО'!V39</f>
        <v>0</v>
      </c>
      <c r="W69" s="18">
        <f>'Локације по КО'!W39</f>
        <v>0</v>
      </c>
      <c r="AE69" s="18">
        <f>'Локације по КО'!AE39</f>
        <v>0</v>
      </c>
      <c r="AF69" s="18">
        <f>'Локације по КО'!AF39</f>
        <v>0</v>
      </c>
      <c r="AG69" s="18">
        <f>'Локације по КО'!AG39</f>
        <v>0</v>
      </c>
      <c r="AO69" s="18">
        <f>'Локације по КО'!AQ39</f>
        <v>0</v>
      </c>
      <c r="AP69" s="18">
        <f>'Локације по КО'!AR39</f>
        <v>0</v>
      </c>
      <c r="AQ69" s="18">
        <f>'Локације по КО'!AS39</f>
        <v>0</v>
      </c>
      <c r="AY69" s="18">
        <f>'Локације по КО'!BA39</f>
        <v>0</v>
      </c>
      <c r="AZ69" s="18">
        <f>'Локације по КО'!BB39</f>
        <v>0</v>
      </c>
      <c r="BA69" s="18">
        <f>'Локације по КО'!BC39</f>
        <v>0</v>
      </c>
      <c r="BI69" s="18">
        <f>'Локације по КО'!BK39</f>
        <v>0</v>
      </c>
      <c r="BJ69" s="18">
        <f>'Локације по КО'!BL39</f>
        <v>0</v>
      </c>
      <c r="BK69" s="18">
        <f>'Локације по КО'!BM39</f>
        <v>0</v>
      </c>
      <c r="BS69" s="18">
        <f>'Локације по КО'!BU39</f>
        <v>0</v>
      </c>
      <c r="BT69" s="18">
        <f>'Локације по КО'!BV39</f>
        <v>0</v>
      </c>
      <c r="BU69" s="18">
        <f>'Локације по КО'!BW39</f>
        <v>0</v>
      </c>
      <c r="CC69" s="18">
        <f>'Локације по КО'!CE39</f>
        <v>0</v>
      </c>
      <c r="CD69" s="18">
        <f>'Локације по КО'!CF39</f>
        <v>0</v>
      </c>
      <c r="CE69" s="18">
        <f>'Локације по КО'!CG39</f>
        <v>0</v>
      </c>
      <c r="CM69" s="18">
        <f>'Локације по КО'!CO39</f>
        <v>0</v>
      </c>
      <c r="CN69" s="18">
        <f>'Локације по КО'!CP39</f>
        <v>0</v>
      </c>
      <c r="CO69" s="18">
        <f>'Локације по КО'!CQ39</f>
        <v>0</v>
      </c>
      <c r="CW69" s="18">
        <f>'Локације по КО'!CY39</f>
        <v>0</v>
      </c>
      <c r="CX69" s="18">
        <f>'Локације по КО'!CZ39</f>
        <v>0</v>
      </c>
      <c r="CY69" s="18">
        <f>'Локације по КО'!DA39</f>
        <v>0</v>
      </c>
      <c r="DG69" s="18">
        <f>'Локације по КО'!DI39</f>
        <v>0</v>
      </c>
      <c r="DH69" s="18">
        <f>'Локације по КО'!DJ39</f>
        <v>0</v>
      </c>
      <c r="DI69" s="18">
        <f>'Локације по КО'!DK39</f>
        <v>0</v>
      </c>
      <c r="DQ69" s="18">
        <f>'Локације по КО'!DS39</f>
        <v>0</v>
      </c>
      <c r="DR69" s="18">
        <f>'Локације по КО'!DT39</f>
        <v>0</v>
      </c>
      <c r="DS69" s="18">
        <f>'Локације по КО'!DU39</f>
        <v>0</v>
      </c>
      <c r="EA69" s="18">
        <f>'Локације по КО'!EC39</f>
        <v>0</v>
      </c>
      <c r="EB69" s="18">
        <f>'Локације по КО'!ED39</f>
        <v>0</v>
      </c>
      <c r="EC69" s="18">
        <f>'Локације по КО'!EE39</f>
        <v>0</v>
      </c>
      <c r="EK69" s="18">
        <f>'Локације по КО'!EM39</f>
        <v>0</v>
      </c>
      <c r="EL69" s="18">
        <f>'Локације по КО'!EN39</f>
        <v>0</v>
      </c>
      <c r="EM69" s="18">
        <f>'Локације по КО'!EO39</f>
        <v>0</v>
      </c>
      <c r="EU69" s="18">
        <f>'Локације по КО'!EW39</f>
        <v>0</v>
      </c>
      <c r="EV69" s="18">
        <f>'Локације по КО'!EX39</f>
        <v>0</v>
      </c>
      <c r="EW69" s="18">
        <f>'Локације по КО'!EY39</f>
        <v>0</v>
      </c>
      <c r="FE69" s="18">
        <f>'Локације по КО'!FG39</f>
        <v>0</v>
      </c>
      <c r="FF69" s="18">
        <f>'Локације по КО'!FH39</f>
        <v>0</v>
      </c>
      <c r="FG69" s="18">
        <f>'Локације по КО'!FI39</f>
        <v>0</v>
      </c>
      <c r="FO69" s="18">
        <f>'Локације по КО'!FQ39</f>
        <v>0</v>
      </c>
      <c r="FP69" s="18">
        <f>'Локације по КО'!FR39</f>
        <v>0</v>
      </c>
      <c r="FQ69" s="18">
        <f>'Локације по КО'!FS39</f>
        <v>0</v>
      </c>
      <c r="FY69" s="18">
        <f>'Локације по КО'!GA39</f>
        <v>0</v>
      </c>
      <c r="FZ69" s="18">
        <f>'Локације по КО'!GB39</f>
        <v>0</v>
      </c>
      <c r="GA69" s="18">
        <f>'Локације по КО'!GC39</f>
        <v>0</v>
      </c>
      <c r="GI69" s="18">
        <f>'Локације по КО'!GK39</f>
        <v>0</v>
      </c>
      <c r="GJ69" s="18">
        <f>'Локације по КО'!GL39</f>
        <v>0</v>
      </c>
      <c r="GK69" s="18">
        <f>'Локације по КО'!GM39</f>
        <v>0</v>
      </c>
    </row>
    <row r="70" spans="1:193" ht="15" hidden="1" customHeight="1" x14ac:dyDescent="0.2">
      <c r="A70" s="18" t="str">
        <f>'Локације по КО'!A40</f>
        <v/>
      </c>
      <c r="B70" s="18">
        <f>'Локације по КО'!B40</f>
        <v>0</v>
      </c>
      <c r="C70" s="18">
        <f>'Локације по КО'!C40</f>
        <v>0</v>
      </c>
      <c r="K70" s="18">
        <f>'Локације по КО'!K40</f>
        <v>0</v>
      </c>
      <c r="L70" s="18">
        <f>'Локације по КО'!L40</f>
        <v>0</v>
      </c>
      <c r="M70" s="18">
        <f>'Локације по КО'!M40</f>
        <v>0</v>
      </c>
      <c r="U70" s="18">
        <f>'Локације по КО'!U40</f>
        <v>0</v>
      </c>
      <c r="V70" s="18">
        <f>'Локације по КО'!V40</f>
        <v>0</v>
      </c>
      <c r="W70" s="18">
        <f>'Локације по КО'!W40</f>
        <v>0</v>
      </c>
      <c r="AE70" s="18">
        <f>'Локације по КО'!AE40</f>
        <v>0</v>
      </c>
      <c r="AF70" s="18">
        <f>'Локације по КО'!AF40</f>
        <v>0</v>
      </c>
      <c r="AG70" s="18">
        <f>'Локације по КО'!AG40</f>
        <v>0</v>
      </c>
      <c r="AO70" s="18">
        <f>'Локације по КО'!AQ40</f>
        <v>0</v>
      </c>
      <c r="AP70" s="18">
        <f>'Локације по КО'!AR40</f>
        <v>0</v>
      </c>
      <c r="AQ70" s="18">
        <f>'Локације по КО'!AS40</f>
        <v>0</v>
      </c>
      <c r="AY70" s="18">
        <f>'Локације по КО'!BA40</f>
        <v>0</v>
      </c>
      <c r="AZ70" s="18">
        <f>'Локације по КО'!BB40</f>
        <v>0</v>
      </c>
      <c r="BA70" s="18">
        <f>'Локације по КО'!BC40</f>
        <v>0</v>
      </c>
      <c r="BI70" s="18">
        <f>'Локације по КО'!BK40</f>
        <v>0</v>
      </c>
      <c r="BJ70" s="18">
        <f>'Локације по КО'!BL40</f>
        <v>0</v>
      </c>
      <c r="BK70" s="18">
        <f>'Локације по КО'!BM40</f>
        <v>0</v>
      </c>
      <c r="BS70" s="18">
        <f>'Локације по КО'!BU40</f>
        <v>0</v>
      </c>
      <c r="BT70" s="18">
        <f>'Локације по КО'!BV40</f>
        <v>0</v>
      </c>
      <c r="BU70" s="18">
        <f>'Локације по КО'!BW40</f>
        <v>0</v>
      </c>
      <c r="CC70" s="18">
        <f>'Локације по КО'!CE40</f>
        <v>0</v>
      </c>
      <c r="CD70" s="18">
        <f>'Локације по КО'!CF40</f>
        <v>0</v>
      </c>
      <c r="CE70" s="18">
        <f>'Локације по КО'!CG40</f>
        <v>0</v>
      </c>
      <c r="CM70" s="18">
        <f>'Локације по КО'!CO40</f>
        <v>0</v>
      </c>
      <c r="CN70" s="18">
        <f>'Локације по КО'!CP40</f>
        <v>0</v>
      </c>
      <c r="CO70" s="18">
        <f>'Локације по КО'!CQ40</f>
        <v>0</v>
      </c>
      <c r="CW70" s="18">
        <f>'Локације по КО'!CY40</f>
        <v>0</v>
      </c>
      <c r="CX70" s="18">
        <f>'Локације по КО'!CZ40</f>
        <v>0</v>
      </c>
      <c r="CY70" s="18">
        <f>'Локације по КО'!DA40</f>
        <v>0</v>
      </c>
      <c r="DG70" s="18">
        <f>'Локације по КО'!DI40</f>
        <v>0</v>
      </c>
      <c r="DH70" s="18">
        <f>'Локације по КО'!DJ40</f>
        <v>0</v>
      </c>
      <c r="DI70" s="18">
        <f>'Локације по КО'!DK40</f>
        <v>0</v>
      </c>
      <c r="DQ70" s="18">
        <f>'Локације по КО'!DS40</f>
        <v>0</v>
      </c>
      <c r="DR70" s="18">
        <f>'Локације по КО'!DT40</f>
        <v>0</v>
      </c>
      <c r="DS70" s="18">
        <f>'Локације по КО'!DU40</f>
        <v>0</v>
      </c>
      <c r="EA70" s="18">
        <f>'Локације по КО'!EC40</f>
        <v>0</v>
      </c>
      <c r="EB70" s="18">
        <f>'Локације по КО'!ED40</f>
        <v>0</v>
      </c>
      <c r="EC70" s="18">
        <f>'Локације по КО'!EE40</f>
        <v>0</v>
      </c>
      <c r="EK70" s="18">
        <f>'Локације по КО'!EM40</f>
        <v>0</v>
      </c>
      <c r="EL70" s="18">
        <f>'Локације по КО'!EN40</f>
        <v>0</v>
      </c>
      <c r="EM70" s="18">
        <f>'Локације по КО'!EO40</f>
        <v>0</v>
      </c>
      <c r="EU70" s="18">
        <f>'Локације по КО'!EW40</f>
        <v>0</v>
      </c>
      <c r="EV70" s="18">
        <f>'Локације по КО'!EX40</f>
        <v>0</v>
      </c>
      <c r="EW70" s="18">
        <f>'Локације по КО'!EY40</f>
        <v>0</v>
      </c>
      <c r="FE70" s="18">
        <f>'Локације по КО'!FG40</f>
        <v>0</v>
      </c>
      <c r="FF70" s="18">
        <f>'Локације по КО'!FH40</f>
        <v>0</v>
      </c>
      <c r="FG70" s="18">
        <f>'Локације по КО'!FI40</f>
        <v>0</v>
      </c>
      <c r="FO70" s="18">
        <f>'Локације по КО'!FQ40</f>
        <v>0</v>
      </c>
      <c r="FP70" s="18">
        <f>'Локације по КО'!FR40</f>
        <v>0</v>
      </c>
      <c r="FQ70" s="18">
        <f>'Локације по КО'!FS40</f>
        <v>0</v>
      </c>
      <c r="FY70" s="18">
        <f>'Локације по КО'!GA40</f>
        <v>0</v>
      </c>
      <c r="FZ70" s="18">
        <f>'Локације по КО'!GB40</f>
        <v>0</v>
      </c>
      <c r="GA70" s="18">
        <f>'Локације по КО'!GC40</f>
        <v>0</v>
      </c>
      <c r="GI70" s="18">
        <f>'Локације по КО'!GK40</f>
        <v>0</v>
      </c>
      <c r="GJ70" s="18">
        <f>'Локације по КО'!GL40</f>
        <v>0</v>
      </c>
      <c r="GK70" s="18">
        <f>'Локације по КО'!GM40</f>
        <v>0</v>
      </c>
    </row>
    <row r="71" spans="1:193" ht="15" hidden="1" customHeight="1" x14ac:dyDescent="0.2">
      <c r="A71" s="18" t="str">
        <f>'Локације по КО'!A41</f>
        <v/>
      </c>
      <c r="B71" s="18">
        <f>'Локације по КО'!B41</f>
        <v>0</v>
      </c>
      <c r="C71" s="18">
        <f>'Локације по КО'!C41</f>
        <v>0</v>
      </c>
      <c r="K71" s="18">
        <f>'Локације по КО'!K41</f>
        <v>0</v>
      </c>
      <c r="L71" s="18">
        <f>'Локације по КО'!L41</f>
        <v>0</v>
      </c>
      <c r="M71" s="18">
        <f>'Локације по КО'!M41</f>
        <v>0</v>
      </c>
      <c r="U71" s="18">
        <f>'Локације по КО'!U41</f>
        <v>0</v>
      </c>
      <c r="V71" s="18">
        <f>'Локације по КО'!V41</f>
        <v>0</v>
      </c>
      <c r="W71" s="18">
        <f>'Локације по КО'!W41</f>
        <v>0</v>
      </c>
      <c r="AE71" s="18">
        <f>'Локације по КО'!AE41</f>
        <v>0</v>
      </c>
      <c r="AF71" s="18">
        <f>'Локације по КО'!AF41</f>
        <v>0</v>
      </c>
      <c r="AG71" s="18">
        <f>'Локације по КО'!AG41</f>
        <v>0</v>
      </c>
      <c r="AO71" s="18">
        <f>'Локације по КО'!AQ41</f>
        <v>0</v>
      </c>
      <c r="AP71" s="18">
        <f>'Локације по КО'!AR41</f>
        <v>0</v>
      </c>
      <c r="AQ71" s="18">
        <f>'Локације по КО'!AS41</f>
        <v>0</v>
      </c>
      <c r="AY71" s="18">
        <f>'Локације по КО'!BA41</f>
        <v>0</v>
      </c>
      <c r="AZ71" s="18">
        <f>'Локације по КО'!BB41</f>
        <v>0</v>
      </c>
      <c r="BA71" s="18">
        <f>'Локације по КО'!BC41</f>
        <v>0</v>
      </c>
      <c r="BI71" s="18">
        <f>'Локације по КО'!BK41</f>
        <v>0</v>
      </c>
      <c r="BJ71" s="18">
        <f>'Локације по КО'!BL41</f>
        <v>0</v>
      </c>
      <c r="BK71" s="18">
        <f>'Локације по КО'!BM41</f>
        <v>0</v>
      </c>
      <c r="BS71" s="18">
        <f>'Локације по КО'!BU41</f>
        <v>0</v>
      </c>
      <c r="BT71" s="18">
        <f>'Локације по КО'!BV41</f>
        <v>0</v>
      </c>
      <c r="BU71" s="18">
        <f>'Локације по КО'!BW41</f>
        <v>0</v>
      </c>
      <c r="CC71" s="18">
        <f>'Локације по КО'!CE41</f>
        <v>0</v>
      </c>
      <c r="CD71" s="18">
        <f>'Локације по КО'!CF41</f>
        <v>0</v>
      </c>
      <c r="CE71" s="18">
        <f>'Локације по КО'!CG41</f>
        <v>0</v>
      </c>
      <c r="CM71" s="18">
        <f>'Локације по КО'!CO41</f>
        <v>0</v>
      </c>
      <c r="CN71" s="18">
        <f>'Локације по КО'!CP41</f>
        <v>0</v>
      </c>
      <c r="CO71" s="18">
        <f>'Локације по КО'!CQ41</f>
        <v>0</v>
      </c>
      <c r="CW71" s="18">
        <f>'Локације по КО'!CY41</f>
        <v>0</v>
      </c>
      <c r="CX71" s="18">
        <f>'Локације по КО'!CZ41</f>
        <v>0</v>
      </c>
      <c r="CY71" s="18">
        <f>'Локације по КО'!DA41</f>
        <v>0</v>
      </c>
      <c r="DG71" s="18">
        <f>'Локације по КО'!DI41</f>
        <v>0</v>
      </c>
      <c r="DH71" s="18">
        <f>'Локације по КО'!DJ41</f>
        <v>0</v>
      </c>
      <c r="DI71" s="18">
        <f>'Локације по КО'!DK41</f>
        <v>0</v>
      </c>
      <c r="DQ71" s="18">
        <f>'Локације по КО'!DS41</f>
        <v>0</v>
      </c>
      <c r="DR71" s="18">
        <f>'Локације по КО'!DT41</f>
        <v>0</v>
      </c>
      <c r="DS71" s="18">
        <f>'Локације по КО'!DU41</f>
        <v>0</v>
      </c>
      <c r="EA71" s="18">
        <f>'Локације по КО'!EC41</f>
        <v>0</v>
      </c>
      <c r="EB71" s="18">
        <f>'Локације по КО'!ED41</f>
        <v>0</v>
      </c>
      <c r="EC71" s="18">
        <f>'Локације по КО'!EE41</f>
        <v>0</v>
      </c>
      <c r="EK71" s="18">
        <f>'Локације по КО'!EM41</f>
        <v>0</v>
      </c>
      <c r="EL71" s="18">
        <f>'Локације по КО'!EN41</f>
        <v>0</v>
      </c>
      <c r="EM71" s="18">
        <f>'Локације по КО'!EO41</f>
        <v>0</v>
      </c>
      <c r="EU71" s="18">
        <f>'Локације по КО'!EW41</f>
        <v>0</v>
      </c>
      <c r="EV71" s="18">
        <f>'Локације по КО'!EX41</f>
        <v>0</v>
      </c>
      <c r="EW71" s="18">
        <f>'Локације по КО'!EY41</f>
        <v>0</v>
      </c>
      <c r="FE71" s="18">
        <f>'Локације по КО'!FG41</f>
        <v>0</v>
      </c>
      <c r="FF71" s="18">
        <f>'Локације по КО'!FH41</f>
        <v>0</v>
      </c>
      <c r="FG71" s="18">
        <f>'Локације по КО'!FI41</f>
        <v>0</v>
      </c>
      <c r="FO71" s="18">
        <f>'Локације по КО'!FQ41</f>
        <v>0</v>
      </c>
      <c r="FP71" s="18">
        <f>'Локације по КО'!FR41</f>
        <v>0</v>
      </c>
      <c r="FQ71" s="18">
        <f>'Локације по КО'!FS41</f>
        <v>0</v>
      </c>
      <c r="FY71" s="18">
        <f>'Локације по КО'!GA41</f>
        <v>0</v>
      </c>
      <c r="FZ71" s="18">
        <f>'Локације по КО'!GB41</f>
        <v>0</v>
      </c>
      <c r="GA71" s="18">
        <f>'Локације по КО'!GC41</f>
        <v>0</v>
      </c>
      <c r="GI71" s="18">
        <f>'Локације по КО'!GK41</f>
        <v>0</v>
      </c>
      <c r="GJ71" s="18">
        <f>'Локације по КО'!GL41</f>
        <v>0</v>
      </c>
      <c r="GK71" s="18">
        <f>'Локације по КО'!GM41</f>
        <v>0</v>
      </c>
    </row>
    <row r="72" spans="1:193" ht="15" hidden="1" customHeight="1" x14ac:dyDescent="0.2">
      <c r="A72" s="18" t="str">
        <f>'Локације по КО'!A42</f>
        <v/>
      </c>
      <c r="B72" s="18">
        <f>'Локације по КО'!B42</f>
        <v>0</v>
      </c>
      <c r="C72" s="18">
        <f>'Локације по КО'!C42</f>
        <v>0</v>
      </c>
      <c r="K72" s="18">
        <f>'Локације по КО'!K42</f>
        <v>0</v>
      </c>
      <c r="L72" s="18">
        <f>'Локације по КО'!L42</f>
        <v>0</v>
      </c>
      <c r="M72" s="18">
        <f>'Локације по КО'!M42</f>
        <v>0</v>
      </c>
      <c r="U72" s="18">
        <f>'Локације по КО'!U42</f>
        <v>0</v>
      </c>
      <c r="V72" s="18">
        <f>'Локације по КО'!V42</f>
        <v>0</v>
      </c>
      <c r="W72" s="18">
        <f>'Локације по КО'!W42</f>
        <v>0</v>
      </c>
      <c r="AE72" s="18">
        <f>'Локације по КО'!AE42</f>
        <v>0</v>
      </c>
      <c r="AF72" s="18">
        <f>'Локације по КО'!AF42</f>
        <v>0</v>
      </c>
      <c r="AG72" s="18">
        <f>'Локације по КО'!AG42</f>
        <v>0</v>
      </c>
      <c r="AO72" s="18">
        <f>'Локације по КО'!AQ42</f>
        <v>0</v>
      </c>
      <c r="AP72" s="18">
        <f>'Локације по КО'!AR42</f>
        <v>0</v>
      </c>
      <c r="AQ72" s="18">
        <f>'Локације по КО'!AS42</f>
        <v>0</v>
      </c>
      <c r="AY72" s="18">
        <f>'Локације по КО'!BA42</f>
        <v>0</v>
      </c>
      <c r="AZ72" s="18">
        <f>'Локације по КО'!BB42</f>
        <v>0</v>
      </c>
      <c r="BA72" s="18">
        <f>'Локације по КО'!BC42</f>
        <v>0</v>
      </c>
      <c r="BI72" s="18">
        <f>'Локације по КО'!BK42</f>
        <v>0</v>
      </c>
      <c r="BJ72" s="18">
        <f>'Локације по КО'!BL42</f>
        <v>0</v>
      </c>
      <c r="BK72" s="18">
        <f>'Локације по КО'!BM42</f>
        <v>0</v>
      </c>
      <c r="BS72" s="18">
        <f>'Локације по КО'!BU42</f>
        <v>0</v>
      </c>
      <c r="BT72" s="18">
        <f>'Локације по КО'!BV42</f>
        <v>0</v>
      </c>
      <c r="BU72" s="18">
        <f>'Локације по КО'!BW42</f>
        <v>0</v>
      </c>
      <c r="CC72" s="18">
        <f>'Локације по КО'!CE42</f>
        <v>0</v>
      </c>
      <c r="CD72" s="18">
        <f>'Локације по КО'!CF42</f>
        <v>0</v>
      </c>
      <c r="CE72" s="18">
        <f>'Локације по КО'!CG42</f>
        <v>0</v>
      </c>
      <c r="CM72" s="18">
        <f>'Локације по КО'!CO42</f>
        <v>0</v>
      </c>
      <c r="CN72" s="18">
        <f>'Локације по КО'!CP42</f>
        <v>0</v>
      </c>
      <c r="CO72" s="18">
        <f>'Локације по КО'!CQ42</f>
        <v>0</v>
      </c>
      <c r="CW72" s="18">
        <f>'Локације по КО'!CY42</f>
        <v>0</v>
      </c>
      <c r="CX72" s="18">
        <f>'Локације по КО'!CZ42</f>
        <v>0</v>
      </c>
      <c r="CY72" s="18">
        <f>'Локације по КО'!DA42</f>
        <v>0</v>
      </c>
      <c r="DG72" s="18">
        <f>'Локације по КО'!DI42</f>
        <v>0</v>
      </c>
      <c r="DH72" s="18">
        <f>'Локације по КО'!DJ42</f>
        <v>0</v>
      </c>
      <c r="DI72" s="18">
        <f>'Локације по КО'!DK42</f>
        <v>0</v>
      </c>
      <c r="DQ72" s="18">
        <f>'Локације по КО'!DS42</f>
        <v>0</v>
      </c>
      <c r="DR72" s="18">
        <f>'Локације по КО'!DT42</f>
        <v>0</v>
      </c>
      <c r="DS72" s="18">
        <f>'Локације по КО'!DU42</f>
        <v>0</v>
      </c>
      <c r="EA72" s="18">
        <f>'Локације по КО'!EC42</f>
        <v>0</v>
      </c>
      <c r="EB72" s="18">
        <f>'Локације по КО'!ED42</f>
        <v>0</v>
      </c>
      <c r="EC72" s="18">
        <f>'Локације по КО'!EE42</f>
        <v>0</v>
      </c>
      <c r="EK72" s="18">
        <f>'Локације по КО'!EM42</f>
        <v>0</v>
      </c>
      <c r="EL72" s="18">
        <f>'Локације по КО'!EN42</f>
        <v>0</v>
      </c>
      <c r="EM72" s="18">
        <f>'Локације по КО'!EO42</f>
        <v>0</v>
      </c>
      <c r="EU72" s="18">
        <f>'Локације по КО'!EW42</f>
        <v>0</v>
      </c>
      <c r="EV72" s="18">
        <f>'Локације по КО'!EX42</f>
        <v>0</v>
      </c>
      <c r="EW72" s="18">
        <f>'Локације по КО'!EY42</f>
        <v>0</v>
      </c>
      <c r="FE72" s="18">
        <f>'Локације по КО'!FG42</f>
        <v>0</v>
      </c>
      <c r="FF72" s="18">
        <f>'Локације по КО'!FH42</f>
        <v>0</v>
      </c>
      <c r="FG72" s="18">
        <f>'Локације по КО'!FI42</f>
        <v>0</v>
      </c>
      <c r="FO72" s="18">
        <f>'Локације по КО'!FQ42</f>
        <v>0</v>
      </c>
      <c r="FP72" s="18">
        <f>'Локације по КО'!FR42</f>
        <v>0</v>
      </c>
      <c r="FQ72" s="18">
        <f>'Локације по КО'!FS42</f>
        <v>0</v>
      </c>
      <c r="FY72" s="18">
        <f>'Локације по КО'!GA42</f>
        <v>0</v>
      </c>
      <c r="FZ72" s="18">
        <f>'Локације по КО'!GB42</f>
        <v>0</v>
      </c>
      <c r="GA72" s="18">
        <f>'Локације по КО'!GC42</f>
        <v>0</v>
      </c>
      <c r="GI72" s="18">
        <f>'Локације по КО'!GK42</f>
        <v>0</v>
      </c>
      <c r="GJ72" s="18">
        <f>'Локације по КО'!GL42</f>
        <v>0</v>
      </c>
      <c r="GK72" s="18">
        <f>'Локације по КО'!GM42</f>
        <v>0</v>
      </c>
    </row>
    <row r="73" spans="1:193" ht="15" hidden="1" customHeight="1" x14ac:dyDescent="0.2">
      <c r="A73" s="18" t="str">
        <f>'Локације по КО'!A43</f>
        <v/>
      </c>
      <c r="B73" s="18">
        <f>'Локације по КО'!B43</f>
        <v>0</v>
      </c>
      <c r="C73" s="18">
        <f>'Локације по КО'!C43</f>
        <v>0</v>
      </c>
      <c r="K73" s="18">
        <f>'Локације по КО'!K43</f>
        <v>0</v>
      </c>
      <c r="L73" s="18">
        <f>'Локације по КО'!L43</f>
        <v>0</v>
      </c>
      <c r="M73" s="18">
        <f>'Локације по КО'!M43</f>
        <v>0</v>
      </c>
      <c r="U73" s="18">
        <f>'Локације по КО'!U43</f>
        <v>0</v>
      </c>
      <c r="V73" s="18">
        <f>'Локације по КО'!V43</f>
        <v>0</v>
      </c>
      <c r="W73" s="18">
        <f>'Локације по КО'!W43</f>
        <v>0</v>
      </c>
      <c r="AE73" s="18">
        <f>'Локације по КО'!AE43</f>
        <v>0</v>
      </c>
      <c r="AF73" s="18">
        <f>'Локације по КО'!AF43</f>
        <v>0</v>
      </c>
      <c r="AG73" s="18">
        <f>'Локације по КО'!AG43</f>
        <v>0</v>
      </c>
      <c r="AO73" s="18">
        <f>'Локације по КО'!AQ43</f>
        <v>0</v>
      </c>
      <c r="AP73" s="18">
        <f>'Локације по КО'!AR43</f>
        <v>0</v>
      </c>
      <c r="AQ73" s="18">
        <f>'Локације по КО'!AS43</f>
        <v>0</v>
      </c>
      <c r="AY73" s="18">
        <f>'Локације по КО'!BA43</f>
        <v>0</v>
      </c>
      <c r="AZ73" s="18">
        <f>'Локације по КО'!BB43</f>
        <v>0</v>
      </c>
      <c r="BA73" s="18">
        <f>'Локације по КО'!BC43</f>
        <v>0</v>
      </c>
      <c r="BI73" s="18">
        <f>'Локације по КО'!BK43</f>
        <v>0</v>
      </c>
      <c r="BJ73" s="18">
        <f>'Локације по КО'!BL43</f>
        <v>0</v>
      </c>
      <c r="BK73" s="18">
        <f>'Локације по КО'!BM43</f>
        <v>0</v>
      </c>
      <c r="BS73" s="18">
        <f>'Локације по КО'!BU43</f>
        <v>0</v>
      </c>
      <c r="BT73" s="18">
        <f>'Локације по КО'!BV43</f>
        <v>0</v>
      </c>
      <c r="BU73" s="18">
        <f>'Локације по КО'!BW43</f>
        <v>0</v>
      </c>
      <c r="CC73" s="18">
        <f>'Локације по КО'!CE43</f>
        <v>0</v>
      </c>
      <c r="CD73" s="18">
        <f>'Локације по КО'!CF43</f>
        <v>0</v>
      </c>
      <c r="CE73" s="18">
        <f>'Локације по КО'!CG43</f>
        <v>0</v>
      </c>
      <c r="CM73" s="18">
        <f>'Локације по КО'!CO43</f>
        <v>0</v>
      </c>
      <c r="CN73" s="18">
        <f>'Локације по КО'!CP43</f>
        <v>0</v>
      </c>
      <c r="CO73" s="18">
        <f>'Локације по КО'!CQ43</f>
        <v>0</v>
      </c>
      <c r="CW73" s="18">
        <f>'Локације по КО'!CY43</f>
        <v>0</v>
      </c>
      <c r="CX73" s="18">
        <f>'Локације по КО'!CZ43</f>
        <v>0</v>
      </c>
      <c r="CY73" s="18">
        <f>'Локације по КО'!DA43</f>
        <v>0</v>
      </c>
      <c r="DG73" s="18">
        <f>'Локације по КО'!DI43</f>
        <v>0</v>
      </c>
      <c r="DH73" s="18">
        <f>'Локације по КО'!DJ43</f>
        <v>0</v>
      </c>
      <c r="DI73" s="18">
        <f>'Локације по КО'!DK43</f>
        <v>0</v>
      </c>
      <c r="DQ73" s="18">
        <f>'Локације по КО'!DS43</f>
        <v>0</v>
      </c>
      <c r="DR73" s="18">
        <f>'Локације по КО'!DT43</f>
        <v>0</v>
      </c>
      <c r="DS73" s="18">
        <f>'Локације по КО'!DU43</f>
        <v>0</v>
      </c>
      <c r="EA73" s="18">
        <f>'Локације по КО'!EC43</f>
        <v>0</v>
      </c>
      <c r="EB73" s="18">
        <f>'Локације по КО'!ED43</f>
        <v>0</v>
      </c>
      <c r="EC73" s="18">
        <f>'Локације по КО'!EE43</f>
        <v>0</v>
      </c>
      <c r="EK73" s="18">
        <f>'Локације по КО'!EM43</f>
        <v>0</v>
      </c>
      <c r="EL73" s="18">
        <f>'Локације по КО'!EN43</f>
        <v>0</v>
      </c>
      <c r="EM73" s="18">
        <f>'Локације по КО'!EO43</f>
        <v>0</v>
      </c>
      <c r="EU73" s="18">
        <f>'Локације по КО'!EW43</f>
        <v>0</v>
      </c>
      <c r="EV73" s="18">
        <f>'Локације по КО'!EX43</f>
        <v>0</v>
      </c>
      <c r="EW73" s="18">
        <f>'Локације по КО'!EY43</f>
        <v>0</v>
      </c>
      <c r="FE73" s="18">
        <f>'Локације по КО'!FG43</f>
        <v>0</v>
      </c>
      <c r="FF73" s="18">
        <f>'Локације по КО'!FH43</f>
        <v>0</v>
      </c>
      <c r="FG73" s="18">
        <f>'Локације по КО'!FI43</f>
        <v>0</v>
      </c>
      <c r="FO73" s="18">
        <f>'Локације по КО'!FQ43</f>
        <v>0</v>
      </c>
      <c r="FP73" s="18">
        <f>'Локације по КО'!FR43</f>
        <v>0</v>
      </c>
      <c r="FQ73" s="18">
        <f>'Локације по КО'!FS43</f>
        <v>0</v>
      </c>
      <c r="FY73" s="18">
        <f>'Локације по КО'!GA43</f>
        <v>0</v>
      </c>
      <c r="FZ73" s="18">
        <f>'Локације по КО'!GB43</f>
        <v>0</v>
      </c>
      <c r="GA73" s="18">
        <f>'Локације по КО'!GC43</f>
        <v>0</v>
      </c>
      <c r="GI73" s="18">
        <f>'Локације по КО'!GK43</f>
        <v>0</v>
      </c>
      <c r="GJ73" s="18">
        <f>'Локације по КО'!GL43</f>
        <v>0</v>
      </c>
      <c r="GK73" s="18">
        <f>'Локације по КО'!GM43</f>
        <v>0</v>
      </c>
    </row>
    <row r="74" spans="1:193" hidden="1" x14ac:dyDescent="0.2"/>
    <row r="75" spans="1:193" hidden="1" x14ac:dyDescent="0.2"/>
  </sheetData>
  <sheetProtection password="CD09" sheet="1" selectLockedCells="1"/>
  <mergeCells count="1000">
    <mergeCell ref="EU13:EX13"/>
    <mergeCell ref="FE13:FH13"/>
    <mergeCell ref="FO13:FR13"/>
    <mergeCell ref="EF13:EI13"/>
    <mergeCell ref="EP13:ES13"/>
    <mergeCell ref="GD13:GG13"/>
    <mergeCell ref="GN13:GQ13"/>
    <mergeCell ref="GL4:GO4"/>
    <mergeCell ref="GP4:GQ5"/>
    <mergeCell ref="GB5:GE5"/>
    <mergeCell ref="GI5:GK5"/>
    <mergeCell ref="GL5:GO5"/>
    <mergeCell ref="FY12:GG12"/>
    <mergeCell ref="GI12:GQ12"/>
    <mergeCell ref="GI10:GQ10"/>
    <mergeCell ref="FY13:GB13"/>
    <mergeCell ref="GI13:GL13"/>
    <mergeCell ref="FY8:GA8"/>
    <mergeCell ref="GC8:GG8"/>
    <mergeCell ref="GI8:GK8"/>
    <mergeCell ref="GM8:GQ8"/>
    <mergeCell ref="GC7:GG7"/>
    <mergeCell ref="GI7:GL7"/>
    <mergeCell ref="DQ13:DT13"/>
    <mergeCell ref="CM13:CP13"/>
    <mergeCell ref="CW13:CZ13"/>
    <mergeCell ref="DG13:DJ13"/>
    <mergeCell ref="DC27:DE28"/>
    <mergeCell ref="DJ27:DL27"/>
    <mergeCell ref="FR5:FU5"/>
    <mergeCell ref="FO12:FW12"/>
    <mergeCell ref="FT13:FW13"/>
    <mergeCell ref="EA12:EI12"/>
    <mergeCell ref="EK12:ES12"/>
    <mergeCell ref="EU12:FC12"/>
    <mergeCell ref="FE12:FM12"/>
    <mergeCell ref="EZ13:FC13"/>
    <mergeCell ref="FJ13:FM13"/>
    <mergeCell ref="FO24:FW24"/>
    <mergeCell ref="FO19:FS19"/>
    <mergeCell ref="FU19:FW19"/>
    <mergeCell ref="EA19:EE19"/>
    <mergeCell ref="EG19:EI19"/>
    <mergeCell ref="FA17:FC17"/>
    <mergeCell ref="FA14:FC14"/>
    <mergeCell ref="EA13:ED13"/>
    <mergeCell ref="EK13:EN13"/>
    <mergeCell ref="CM27:CN27"/>
    <mergeCell ref="CW27:CX27"/>
    <mergeCell ref="DM27:DO28"/>
    <mergeCell ref="DQ27:DR27"/>
    <mergeCell ref="CW28:CY28"/>
    <mergeCell ref="DG28:DI28"/>
    <mergeCell ref="DW27:DY28"/>
    <mergeCell ref="CZ28:DB31"/>
    <mergeCell ref="CS30:CU30"/>
    <mergeCell ref="FE26:FM26"/>
    <mergeCell ref="FE27:FF27"/>
    <mergeCell ref="CM12:CU12"/>
    <mergeCell ref="CW12:DE12"/>
    <mergeCell ref="DG12:DO12"/>
    <mergeCell ref="DQ12:DY12"/>
    <mergeCell ref="CR13:CU13"/>
    <mergeCell ref="EU26:FC26"/>
    <mergeCell ref="DQ26:DY26"/>
    <mergeCell ref="EU27:EV27"/>
    <mergeCell ref="CZ27:DB27"/>
    <mergeCell ref="EK26:ES26"/>
    <mergeCell ref="EU24:FC24"/>
    <mergeCell ref="FE24:FM24"/>
    <mergeCell ref="EU22:FC22"/>
    <mergeCell ref="CM22:CU22"/>
    <mergeCell ref="CW22:DE22"/>
    <mergeCell ref="DG22:DO22"/>
    <mergeCell ref="DQ22:DY22"/>
    <mergeCell ref="DG19:DK19"/>
    <mergeCell ref="DM19:DO19"/>
    <mergeCell ref="DB13:DE13"/>
    <mergeCell ref="DL13:DO13"/>
    <mergeCell ref="DV13:DY13"/>
    <mergeCell ref="BO16:BQ16"/>
    <mergeCell ref="AY19:BC19"/>
    <mergeCell ref="BE19:BG19"/>
    <mergeCell ref="BI19:BM19"/>
    <mergeCell ref="BO19:BQ19"/>
    <mergeCell ref="BE27:BG28"/>
    <mergeCell ref="BI27:BJ27"/>
    <mergeCell ref="AY28:BA28"/>
    <mergeCell ref="BI28:BK28"/>
    <mergeCell ref="AY26:BG26"/>
    <mergeCell ref="AY23:BG23"/>
    <mergeCell ref="BX13:CA13"/>
    <mergeCell ref="CH13:CK13"/>
    <mergeCell ref="AY14:AZ14"/>
    <mergeCell ref="BE14:BG14"/>
    <mergeCell ref="BI14:BJ14"/>
    <mergeCell ref="BO14:BQ14"/>
    <mergeCell ref="BS9:CA9"/>
    <mergeCell ref="CC9:CK9"/>
    <mergeCell ref="AY12:BG12"/>
    <mergeCell ref="BI12:BQ12"/>
    <mergeCell ref="BS12:CA12"/>
    <mergeCell ref="CC12:CK12"/>
    <mergeCell ref="BI11:BQ11"/>
    <mergeCell ref="BS11:CA11"/>
    <mergeCell ref="CC11:CK11"/>
    <mergeCell ref="BS10:CA10"/>
    <mergeCell ref="BI13:BL13"/>
    <mergeCell ref="BS13:BV13"/>
    <mergeCell ref="CC13:CF13"/>
    <mergeCell ref="AY20:BG20"/>
    <mergeCell ref="AY27:AZ27"/>
    <mergeCell ref="BB27:BD27"/>
    <mergeCell ref="BI7:BL7"/>
    <mergeCell ref="BM7:BQ7"/>
    <mergeCell ref="AY8:BA8"/>
    <mergeCell ref="BC8:BG8"/>
    <mergeCell ref="BI8:BK8"/>
    <mergeCell ref="BM8:BQ8"/>
    <mergeCell ref="BN13:BQ13"/>
    <mergeCell ref="AY17:AZ17"/>
    <mergeCell ref="BE17:BG17"/>
    <mergeCell ref="BI17:BJ17"/>
    <mergeCell ref="BO17:BQ17"/>
    <mergeCell ref="AY18:AZ18"/>
    <mergeCell ref="BE18:BG18"/>
    <mergeCell ref="BI18:BJ18"/>
    <mergeCell ref="BO18:BQ18"/>
    <mergeCell ref="BE15:BG15"/>
    <mergeCell ref="BI15:BJ15"/>
    <mergeCell ref="BO15:BQ15"/>
    <mergeCell ref="AY16:AZ16"/>
    <mergeCell ref="BE16:BG16"/>
    <mergeCell ref="BI16:BJ16"/>
    <mergeCell ref="AO6:AV6"/>
    <mergeCell ref="AO12:AW12"/>
    <mergeCell ref="AO8:AQ8"/>
    <mergeCell ref="AS8:AW8"/>
    <mergeCell ref="AO20:AW20"/>
    <mergeCell ref="AU27:AW28"/>
    <mergeCell ref="AO31:AQ31"/>
    <mergeCell ref="AY1:BE1"/>
    <mergeCell ref="AY4:BA4"/>
    <mergeCell ref="BB4:BE4"/>
    <mergeCell ref="AY5:BA5"/>
    <mergeCell ref="BB5:BE5"/>
    <mergeCell ref="AY7:BB7"/>
    <mergeCell ref="BC7:BG7"/>
    <mergeCell ref="BD13:BG13"/>
    <mergeCell ref="AY15:AZ15"/>
    <mergeCell ref="AO7:AR7"/>
    <mergeCell ref="AS7:AW7"/>
    <mergeCell ref="AT13:AW13"/>
    <mergeCell ref="AO28:AQ28"/>
    <mergeCell ref="AO29:AQ29"/>
    <mergeCell ref="AU29:AW29"/>
    <mergeCell ref="AY29:BA29"/>
    <mergeCell ref="BE29:BG29"/>
    <mergeCell ref="Q29:S29"/>
    <mergeCell ref="K27:L27"/>
    <mergeCell ref="AE8:AG8"/>
    <mergeCell ref="AI8:AM8"/>
    <mergeCell ref="Y7:AC7"/>
    <mergeCell ref="Z13:AC13"/>
    <mergeCell ref="AJ13:AM13"/>
    <mergeCell ref="U27:V27"/>
    <mergeCell ref="X27:Z27"/>
    <mergeCell ref="AA27:AC28"/>
    <mergeCell ref="AH28:AJ31"/>
    <mergeCell ref="U20:AC20"/>
    <mergeCell ref="AE20:AM20"/>
    <mergeCell ref="AE31:AG31"/>
    <mergeCell ref="AE16:AF16"/>
    <mergeCell ref="AE30:AG30"/>
    <mergeCell ref="AE29:AG29"/>
    <mergeCell ref="AA29:AC29"/>
    <mergeCell ref="Y8:AC8"/>
    <mergeCell ref="P13:S13"/>
    <mergeCell ref="N27:P27"/>
    <mergeCell ref="K29:M29"/>
    <mergeCell ref="U28:W28"/>
    <mergeCell ref="X28:Z31"/>
    <mergeCell ref="CI29:CK29"/>
    <mergeCell ref="AE3:AM3"/>
    <mergeCell ref="U4:W4"/>
    <mergeCell ref="U6:AB6"/>
    <mergeCell ref="AE6:AL6"/>
    <mergeCell ref="DQ31:DS31"/>
    <mergeCell ref="CC31:CE31"/>
    <mergeCell ref="BY31:CA31"/>
    <mergeCell ref="U3:AC3"/>
    <mergeCell ref="U12:AC12"/>
    <mergeCell ref="CF28:CH31"/>
    <mergeCell ref="CI27:CK28"/>
    <mergeCell ref="DC31:DE31"/>
    <mergeCell ref="CW29:CY29"/>
    <mergeCell ref="CM29:CO29"/>
    <mergeCell ref="DG27:DH27"/>
    <mergeCell ref="U29:W29"/>
    <mergeCell ref="AK30:AM30"/>
    <mergeCell ref="AA30:AC30"/>
    <mergeCell ref="AO30:AQ30"/>
    <mergeCell ref="AU30:AW30"/>
    <mergeCell ref="BE30:BG30"/>
    <mergeCell ref="BO30:BQ30"/>
    <mergeCell ref="AK29:AM29"/>
    <mergeCell ref="Q31:S31"/>
    <mergeCell ref="U31:W31"/>
    <mergeCell ref="A1:G1"/>
    <mergeCell ref="H1:I1"/>
    <mergeCell ref="A31:C31"/>
    <mergeCell ref="CC29:CE29"/>
    <mergeCell ref="AE12:AM12"/>
    <mergeCell ref="K3:S3"/>
    <mergeCell ref="K4:M4"/>
    <mergeCell ref="K6:R6"/>
    <mergeCell ref="BI31:BK31"/>
    <mergeCell ref="BS30:BU30"/>
    <mergeCell ref="BV28:BX31"/>
    <mergeCell ref="G31:I31"/>
    <mergeCell ref="U30:W30"/>
    <mergeCell ref="AA31:AC31"/>
    <mergeCell ref="BI30:BK30"/>
    <mergeCell ref="K31:M31"/>
    <mergeCell ref="AY30:BA30"/>
    <mergeCell ref="BS27:BT27"/>
    <mergeCell ref="K30:M30"/>
    <mergeCell ref="Q30:S30"/>
    <mergeCell ref="K28:M28"/>
    <mergeCell ref="AE27:AF27"/>
    <mergeCell ref="DQ30:DS30"/>
    <mergeCell ref="GE30:GG30"/>
    <mergeCell ref="FK29:FM29"/>
    <mergeCell ref="FY31:GA31"/>
    <mergeCell ref="FK30:FM30"/>
    <mergeCell ref="DQ29:DS29"/>
    <mergeCell ref="EQ27:ES28"/>
    <mergeCell ref="DT28:DV31"/>
    <mergeCell ref="DW29:DY29"/>
    <mergeCell ref="ED27:EF27"/>
    <mergeCell ref="EG31:EI31"/>
    <mergeCell ref="EU30:EW30"/>
    <mergeCell ref="EQ30:ES30"/>
    <mergeCell ref="DW31:DY31"/>
    <mergeCell ref="EA31:EC31"/>
    <mergeCell ref="FE30:FG30"/>
    <mergeCell ref="DT27:DV27"/>
    <mergeCell ref="DQ28:DS28"/>
    <mergeCell ref="GB27:GD27"/>
    <mergeCell ref="FU30:FW30"/>
    <mergeCell ref="GO31:GQ31"/>
    <mergeCell ref="EU31:EW31"/>
    <mergeCell ref="FA31:FC31"/>
    <mergeCell ref="FE31:FG31"/>
    <mergeCell ref="FK31:FM31"/>
    <mergeCell ref="GE31:GG31"/>
    <mergeCell ref="CW31:CY31"/>
    <mergeCell ref="BS31:BU31"/>
    <mergeCell ref="FE29:FG29"/>
    <mergeCell ref="DW30:DY30"/>
    <mergeCell ref="EA30:EC30"/>
    <mergeCell ref="DG30:DI30"/>
    <mergeCell ref="DM30:DO30"/>
    <mergeCell ref="CI31:CK31"/>
    <mergeCell ref="EG29:EI29"/>
    <mergeCell ref="EK29:EM29"/>
    <mergeCell ref="DC29:DE29"/>
    <mergeCell ref="CS29:CU29"/>
    <mergeCell ref="DM29:DO29"/>
    <mergeCell ref="DJ28:DL31"/>
    <mergeCell ref="CC28:CE28"/>
    <mergeCell ref="BY27:CA28"/>
    <mergeCell ref="DG29:DI29"/>
    <mergeCell ref="GI27:GJ27"/>
    <mergeCell ref="BI29:BK29"/>
    <mergeCell ref="EA29:EC29"/>
    <mergeCell ref="BO29:BQ29"/>
    <mergeCell ref="BL28:BN31"/>
    <mergeCell ref="BS28:BU28"/>
    <mergeCell ref="CM31:CO31"/>
    <mergeCell ref="BO27:BQ28"/>
    <mergeCell ref="GE27:GG28"/>
    <mergeCell ref="GE29:GG29"/>
    <mergeCell ref="EK31:EM31"/>
    <mergeCell ref="FY27:FZ27"/>
    <mergeCell ref="DG31:DI31"/>
    <mergeCell ref="EG30:EI30"/>
    <mergeCell ref="DM31:DO31"/>
    <mergeCell ref="BS29:BU29"/>
    <mergeCell ref="CC30:CE30"/>
    <mergeCell ref="CI30:CK30"/>
    <mergeCell ref="BY29:CA29"/>
    <mergeCell ref="BY30:CA30"/>
    <mergeCell ref="CW30:CY30"/>
    <mergeCell ref="DC30:DE30"/>
    <mergeCell ref="CM30:CO30"/>
    <mergeCell ref="CS27:CU28"/>
    <mergeCell ref="EK27:EL27"/>
    <mergeCell ref="GO27:GQ28"/>
    <mergeCell ref="FY28:GA28"/>
    <mergeCell ref="GI28:GK28"/>
    <mergeCell ref="GI30:GK30"/>
    <mergeCell ref="GO30:GQ30"/>
    <mergeCell ref="FY29:GA29"/>
    <mergeCell ref="GI29:GK29"/>
    <mergeCell ref="GO29:GQ29"/>
    <mergeCell ref="FU29:FW29"/>
    <mergeCell ref="FU27:FW28"/>
    <mergeCell ref="EA27:EB27"/>
    <mergeCell ref="EN27:EP27"/>
    <mergeCell ref="EU28:EW28"/>
    <mergeCell ref="EG27:EI28"/>
    <mergeCell ref="GL28:GN31"/>
    <mergeCell ref="FY30:GA30"/>
    <mergeCell ref="FO31:FQ31"/>
    <mergeCell ref="FU31:FW31"/>
    <mergeCell ref="FK27:FM28"/>
    <mergeCell ref="FO28:FQ28"/>
    <mergeCell ref="EK30:EM30"/>
    <mergeCell ref="FO27:FP27"/>
    <mergeCell ref="FR27:FT27"/>
    <mergeCell ref="FA30:FC30"/>
    <mergeCell ref="EU29:EW29"/>
    <mergeCell ref="FA29:FC29"/>
    <mergeCell ref="EQ29:ES29"/>
    <mergeCell ref="EK28:EM28"/>
    <mergeCell ref="GI31:GK31"/>
    <mergeCell ref="EQ31:ES31"/>
    <mergeCell ref="ED28:EF31"/>
    <mergeCell ref="EN28:EP31"/>
    <mergeCell ref="EA26:EI26"/>
    <mergeCell ref="FO25:FW25"/>
    <mergeCell ref="FY25:GG25"/>
    <mergeCell ref="GI25:GQ25"/>
    <mergeCell ref="A30:C30"/>
    <mergeCell ref="G30:I30"/>
    <mergeCell ref="A28:C28"/>
    <mergeCell ref="A29:C29"/>
    <mergeCell ref="G29:I29"/>
    <mergeCell ref="D28:F31"/>
    <mergeCell ref="FY26:GG26"/>
    <mergeCell ref="GI26:GQ26"/>
    <mergeCell ref="G27:I28"/>
    <mergeCell ref="Q27:S28"/>
    <mergeCell ref="AK27:AM28"/>
    <mergeCell ref="AE28:AG28"/>
    <mergeCell ref="N28:P31"/>
    <mergeCell ref="AU31:AW31"/>
    <mergeCell ref="AR27:AT27"/>
    <mergeCell ref="AR28:AT31"/>
    <mergeCell ref="EX27:EZ27"/>
    <mergeCell ref="FH27:FJ27"/>
    <mergeCell ref="FA27:FC28"/>
    <mergeCell ref="EA28:EC28"/>
    <mergeCell ref="A26:I26"/>
    <mergeCell ref="K26:S26"/>
    <mergeCell ref="U26:AC26"/>
    <mergeCell ref="AE26:AM26"/>
    <mergeCell ref="AO26:AW26"/>
    <mergeCell ref="FO26:FW26"/>
    <mergeCell ref="BI26:BQ26"/>
    <mergeCell ref="DG25:DO25"/>
    <mergeCell ref="DQ25:DY25"/>
    <mergeCell ref="EA25:EI25"/>
    <mergeCell ref="EK25:ES25"/>
    <mergeCell ref="EU25:FC25"/>
    <mergeCell ref="FE25:FM25"/>
    <mergeCell ref="AY25:BG25"/>
    <mergeCell ref="BI25:BQ25"/>
    <mergeCell ref="BS25:CA25"/>
    <mergeCell ref="CC25:CK25"/>
    <mergeCell ref="CM25:CU25"/>
    <mergeCell ref="CW25:DE25"/>
    <mergeCell ref="BS26:CA26"/>
    <mergeCell ref="CC26:CK26"/>
    <mergeCell ref="CM26:CU26"/>
    <mergeCell ref="CW26:DE26"/>
    <mergeCell ref="DG26:DO26"/>
    <mergeCell ref="FY24:GG24"/>
    <mergeCell ref="GI24:GQ24"/>
    <mergeCell ref="A25:I25"/>
    <mergeCell ref="K25:S25"/>
    <mergeCell ref="U25:AC25"/>
    <mergeCell ref="AE25:AM25"/>
    <mergeCell ref="AO25:AW25"/>
    <mergeCell ref="CM24:CU24"/>
    <mergeCell ref="CW24:DE24"/>
    <mergeCell ref="DG24:DO24"/>
    <mergeCell ref="DQ24:DY24"/>
    <mergeCell ref="EA24:EI24"/>
    <mergeCell ref="EK24:ES24"/>
    <mergeCell ref="A24:I24"/>
    <mergeCell ref="K24:S24"/>
    <mergeCell ref="U24:AC24"/>
    <mergeCell ref="AE24:AM24"/>
    <mergeCell ref="AO24:AW24"/>
    <mergeCell ref="AY24:BG24"/>
    <mergeCell ref="BI24:BQ24"/>
    <mergeCell ref="BS24:CA24"/>
    <mergeCell ref="CC24:CK24"/>
    <mergeCell ref="FY22:GG22"/>
    <mergeCell ref="GI22:GQ22"/>
    <mergeCell ref="A23:I23"/>
    <mergeCell ref="K23:S23"/>
    <mergeCell ref="U23:AC23"/>
    <mergeCell ref="AE23:AM23"/>
    <mergeCell ref="AO23:AW23"/>
    <mergeCell ref="CC22:CK22"/>
    <mergeCell ref="BI23:BQ23"/>
    <mergeCell ref="BS23:CA23"/>
    <mergeCell ref="GI23:GQ23"/>
    <mergeCell ref="EA23:EI23"/>
    <mergeCell ref="EK23:ES23"/>
    <mergeCell ref="EU23:FC23"/>
    <mergeCell ref="FE23:FM23"/>
    <mergeCell ref="FO23:FW23"/>
    <mergeCell ref="FY23:GG23"/>
    <mergeCell ref="CC23:CK23"/>
    <mergeCell ref="CM23:CU23"/>
    <mergeCell ref="CW23:DE23"/>
    <mergeCell ref="DG23:DO23"/>
    <mergeCell ref="DQ23:DY23"/>
    <mergeCell ref="FY21:GG21"/>
    <mergeCell ref="GI21:GQ21"/>
    <mergeCell ref="A22:I22"/>
    <mergeCell ref="K22:S22"/>
    <mergeCell ref="U22:AC22"/>
    <mergeCell ref="AE22:AM22"/>
    <mergeCell ref="AO22:AW22"/>
    <mergeCell ref="AY22:BG22"/>
    <mergeCell ref="FE22:FM22"/>
    <mergeCell ref="FO22:FW22"/>
    <mergeCell ref="BI22:BQ22"/>
    <mergeCell ref="BS22:CA22"/>
    <mergeCell ref="DQ21:DY21"/>
    <mergeCell ref="EA21:EI21"/>
    <mergeCell ref="EK21:ES21"/>
    <mergeCell ref="EU21:FC21"/>
    <mergeCell ref="EK22:ES22"/>
    <mergeCell ref="EA22:EI22"/>
    <mergeCell ref="BI21:BQ21"/>
    <mergeCell ref="BS21:CA21"/>
    <mergeCell ref="CC21:CK21"/>
    <mergeCell ref="CM21:CU21"/>
    <mergeCell ref="CW21:DE21"/>
    <mergeCell ref="DG21:DO21"/>
    <mergeCell ref="FY20:GG20"/>
    <mergeCell ref="GI20:GQ20"/>
    <mergeCell ref="FE21:FM21"/>
    <mergeCell ref="FO21:FW21"/>
    <mergeCell ref="DQ20:DY20"/>
    <mergeCell ref="EU20:FC20"/>
    <mergeCell ref="A21:I21"/>
    <mergeCell ref="K21:S21"/>
    <mergeCell ref="U21:AC21"/>
    <mergeCell ref="AE21:AM21"/>
    <mergeCell ref="AO21:AW21"/>
    <mergeCell ref="AY21:BG21"/>
    <mergeCell ref="EA20:EI20"/>
    <mergeCell ref="EK20:ES20"/>
    <mergeCell ref="FE20:FM20"/>
    <mergeCell ref="FO20:FW20"/>
    <mergeCell ref="BI20:BQ20"/>
    <mergeCell ref="BS20:CA20"/>
    <mergeCell ref="CC20:CK20"/>
    <mergeCell ref="CM20:CU20"/>
    <mergeCell ref="CW20:DE20"/>
    <mergeCell ref="DG20:DO20"/>
    <mergeCell ref="A20:I20"/>
    <mergeCell ref="K20:S20"/>
    <mergeCell ref="FY19:GC19"/>
    <mergeCell ref="GE19:GG19"/>
    <mergeCell ref="GI19:GM19"/>
    <mergeCell ref="GO19:GQ19"/>
    <mergeCell ref="EK19:EO19"/>
    <mergeCell ref="EQ19:ES19"/>
    <mergeCell ref="EU19:EY19"/>
    <mergeCell ref="FA19:FC19"/>
    <mergeCell ref="FE19:FI19"/>
    <mergeCell ref="FK19:FM19"/>
    <mergeCell ref="GI18:GJ18"/>
    <mergeCell ref="DW18:DY18"/>
    <mergeCell ref="CM18:CN18"/>
    <mergeCell ref="CS18:CU18"/>
    <mergeCell ref="FY18:FZ18"/>
    <mergeCell ref="GE18:GG18"/>
    <mergeCell ref="EA18:EB18"/>
    <mergeCell ref="EG18:EI18"/>
    <mergeCell ref="EK18:EL18"/>
    <mergeCell ref="EQ18:ES18"/>
    <mergeCell ref="FU18:FW18"/>
    <mergeCell ref="AE19:AI19"/>
    <mergeCell ref="AK19:AM19"/>
    <mergeCell ref="FE18:FF18"/>
    <mergeCell ref="FK18:FM18"/>
    <mergeCell ref="AO19:AS19"/>
    <mergeCell ref="AU19:AW19"/>
    <mergeCell ref="CC19:CG19"/>
    <mergeCell ref="CI19:CK19"/>
    <mergeCell ref="DQ18:DR18"/>
    <mergeCell ref="BS19:BW19"/>
    <mergeCell ref="BY19:CA19"/>
    <mergeCell ref="CM19:CQ19"/>
    <mergeCell ref="CS19:CU19"/>
    <mergeCell ref="CW19:DA19"/>
    <mergeCell ref="DC19:DE19"/>
    <mergeCell ref="EU18:EV18"/>
    <mergeCell ref="FA18:FC18"/>
    <mergeCell ref="DQ19:DU19"/>
    <mergeCell ref="DW19:DY19"/>
    <mergeCell ref="A19:E19"/>
    <mergeCell ref="G19:I19"/>
    <mergeCell ref="K19:O19"/>
    <mergeCell ref="Q19:S19"/>
    <mergeCell ref="U19:Y19"/>
    <mergeCell ref="AA19:AC19"/>
    <mergeCell ref="CC18:CD18"/>
    <mergeCell ref="CI18:CK18"/>
    <mergeCell ref="CW18:CX18"/>
    <mergeCell ref="A18:B18"/>
    <mergeCell ref="G18:I18"/>
    <mergeCell ref="K18:L18"/>
    <mergeCell ref="Q18:S18"/>
    <mergeCell ref="U18:V18"/>
    <mergeCell ref="AA18:AC18"/>
    <mergeCell ref="DG17:DH17"/>
    <mergeCell ref="DM17:DO17"/>
    <mergeCell ref="EU17:EV17"/>
    <mergeCell ref="AE17:AF17"/>
    <mergeCell ref="AE18:AF18"/>
    <mergeCell ref="DC18:DE18"/>
    <mergeCell ref="DG18:DH18"/>
    <mergeCell ref="DM18:DO18"/>
    <mergeCell ref="GI17:GJ17"/>
    <mergeCell ref="GO17:GQ17"/>
    <mergeCell ref="AK18:AM18"/>
    <mergeCell ref="FE17:FF17"/>
    <mergeCell ref="FK17:FM17"/>
    <mergeCell ref="AO18:AP18"/>
    <mergeCell ref="AU18:AW18"/>
    <mergeCell ref="BS18:BT18"/>
    <mergeCell ref="BY18:CA18"/>
    <mergeCell ref="CC17:CD17"/>
    <mergeCell ref="CI17:CK17"/>
    <mergeCell ref="CW17:CX17"/>
    <mergeCell ref="CS17:CU17"/>
    <mergeCell ref="FY17:FZ17"/>
    <mergeCell ref="GE17:GG17"/>
    <mergeCell ref="EA17:EB17"/>
    <mergeCell ref="EG17:EI17"/>
    <mergeCell ref="EK17:EL17"/>
    <mergeCell ref="EQ17:ES17"/>
    <mergeCell ref="FO17:FP17"/>
    <mergeCell ref="FU17:FW17"/>
    <mergeCell ref="DC17:DE17"/>
    <mergeCell ref="GO18:GQ18"/>
    <mergeCell ref="FO18:FP18"/>
    <mergeCell ref="GO16:GQ16"/>
    <mergeCell ref="A17:B17"/>
    <mergeCell ref="G17:I17"/>
    <mergeCell ref="K17:L17"/>
    <mergeCell ref="Q17:S17"/>
    <mergeCell ref="U17:V17"/>
    <mergeCell ref="AA17:AC17"/>
    <mergeCell ref="DQ17:DR17"/>
    <mergeCell ref="DW17:DY17"/>
    <mergeCell ref="CM17:CN17"/>
    <mergeCell ref="DC16:DE16"/>
    <mergeCell ref="DG16:DH16"/>
    <mergeCell ref="DM16:DO16"/>
    <mergeCell ref="EU16:EV16"/>
    <mergeCell ref="FA16:FC16"/>
    <mergeCell ref="GI16:GJ16"/>
    <mergeCell ref="AK17:AM17"/>
    <mergeCell ref="FE16:FF16"/>
    <mergeCell ref="FK16:FM16"/>
    <mergeCell ref="AO17:AP17"/>
    <mergeCell ref="AU17:AW17"/>
    <mergeCell ref="BS17:BT17"/>
    <mergeCell ref="BY17:CA17"/>
    <mergeCell ref="CC16:CD16"/>
    <mergeCell ref="CW16:CX16"/>
    <mergeCell ref="CM16:CN16"/>
    <mergeCell ref="CS16:CU16"/>
    <mergeCell ref="FY16:FZ16"/>
    <mergeCell ref="GE16:GG16"/>
    <mergeCell ref="EA16:EB16"/>
    <mergeCell ref="EG16:EI16"/>
    <mergeCell ref="EK16:EL16"/>
    <mergeCell ref="EQ16:ES16"/>
    <mergeCell ref="FO16:FP16"/>
    <mergeCell ref="FU16:FW16"/>
    <mergeCell ref="GO15:GQ15"/>
    <mergeCell ref="A16:B16"/>
    <mergeCell ref="G16:I16"/>
    <mergeCell ref="K16:L16"/>
    <mergeCell ref="Q16:S16"/>
    <mergeCell ref="U16:V16"/>
    <mergeCell ref="AA16:AC16"/>
    <mergeCell ref="DQ16:DR16"/>
    <mergeCell ref="DW16:DY16"/>
    <mergeCell ref="DC15:DE15"/>
    <mergeCell ref="DG15:DH15"/>
    <mergeCell ref="DM15:DO15"/>
    <mergeCell ref="EU15:EV15"/>
    <mergeCell ref="FA15:FC15"/>
    <mergeCell ref="DQ15:DR15"/>
    <mergeCell ref="DW15:DY15"/>
    <mergeCell ref="AK16:AM16"/>
    <mergeCell ref="FE15:FF15"/>
    <mergeCell ref="FK15:FM15"/>
    <mergeCell ref="AO16:AP16"/>
    <mergeCell ref="AU16:AW16"/>
    <mergeCell ref="BS16:BT16"/>
    <mergeCell ref="BY16:CA16"/>
    <mergeCell ref="CI16:CK16"/>
    <mergeCell ref="FY15:FZ15"/>
    <mergeCell ref="GE15:GG15"/>
    <mergeCell ref="EA15:EB15"/>
    <mergeCell ref="EG15:EI15"/>
    <mergeCell ref="EK15:EL15"/>
    <mergeCell ref="EQ15:ES15"/>
    <mergeCell ref="FO15:FP15"/>
    <mergeCell ref="FU15:FW15"/>
    <mergeCell ref="GI15:GJ15"/>
    <mergeCell ref="EU14:EV14"/>
    <mergeCell ref="A14:B14"/>
    <mergeCell ref="G14:I14"/>
    <mergeCell ref="K14:L14"/>
    <mergeCell ref="Q14:S14"/>
    <mergeCell ref="U14:V14"/>
    <mergeCell ref="AA14:AC14"/>
    <mergeCell ref="AK14:AM14"/>
    <mergeCell ref="AO14:AP14"/>
    <mergeCell ref="AU14:AW14"/>
    <mergeCell ref="BS14:BT14"/>
    <mergeCell ref="BY14:CA14"/>
    <mergeCell ref="CM14:CN14"/>
    <mergeCell ref="AE14:AF14"/>
    <mergeCell ref="DC14:DE14"/>
    <mergeCell ref="DQ14:DR14"/>
    <mergeCell ref="DW14:DY14"/>
    <mergeCell ref="A15:B15"/>
    <mergeCell ref="G15:I15"/>
    <mergeCell ref="K15:L15"/>
    <mergeCell ref="Q15:S15"/>
    <mergeCell ref="U15:V15"/>
    <mergeCell ref="AA15:AC15"/>
    <mergeCell ref="DG14:DH14"/>
    <mergeCell ref="DM14:DO14"/>
    <mergeCell ref="AE15:AF15"/>
    <mergeCell ref="CC15:CD15"/>
    <mergeCell ref="CI15:CK15"/>
    <mergeCell ref="CW15:CX15"/>
    <mergeCell ref="CM15:CN15"/>
    <mergeCell ref="CS15:CU15"/>
    <mergeCell ref="AO11:AW11"/>
    <mergeCell ref="AY11:BG11"/>
    <mergeCell ref="K12:S12"/>
    <mergeCell ref="GI14:GJ14"/>
    <mergeCell ref="GO14:GQ14"/>
    <mergeCell ref="AK15:AM15"/>
    <mergeCell ref="FE14:FF14"/>
    <mergeCell ref="FK14:FM14"/>
    <mergeCell ref="AO15:AP15"/>
    <mergeCell ref="AU15:AW15"/>
    <mergeCell ref="BS15:BT15"/>
    <mergeCell ref="BY15:CA15"/>
    <mergeCell ref="CC14:CD14"/>
    <mergeCell ref="CI14:CK14"/>
    <mergeCell ref="CW14:CX14"/>
    <mergeCell ref="CS14:CU14"/>
    <mergeCell ref="FY14:FZ14"/>
    <mergeCell ref="GE14:GG14"/>
    <mergeCell ref="EA14:EB14"/>
    <mergeCell ref="EG14:EI14"/>
    <mergeCell ref="EK14:EL14"/>
    <mergeCell ref="EQ14:ES14"/>
    <mergeCell ref="FO14:FP14"/>
    <mergeCell ref="FU14:FW14"/>
    <mergeCell ref="CW10:DE10"/>
    <mergeCell ref="DG10:DO10"/>
    <mergeCell ref="DQ10:DY10"/>
    <mergeCell ref="FE11:FM11"/>
    <mergeCell ref="FO11:FW11"/>
    <mergeCell ref="FY11:GG11"/>
    <mergeCell ref="GI11:GQ11"/>
    <mergeCell ref="A13:D13"/>
    <mergeCell ref="K13:N13"/>
    <mergeCell ref="U13:X13"/>
    <mergeCell ref="AE13:AH13"/>
    <mergeCell ref="AO13:AR13"/>
    <mergeCell ref="AY13:BB13"/>
    <mergeCell ref="CM11:CU11"/>
    <mergeCell ref="CW11:DE11"/>
    <mergeCell ref="DG11:DO11"/>
    <mergeCell ref="DQ11:DY11"/>
    <mergeCell ref="EA11:EI11"/>
    <mergeCell ref="EU11:FC11"/>
    <mergeCell ref="EK11:ES11"/>
    <mergeCell ref="A11:I11"/>
    <mergeCell ref="K11:S11"/>
    <mergeCell ref="U11:AC11"/>
    <mergeCell ref="AE11:AM11"/>
    <mergeCell ref="FY9:GG9"/>
    <mergeCell ref="GI9:GQ9"/>
    <mergeCell ref="K10:S10"/>
    <mergeCell ref="U10:AC10"/>
    <mergeCell ref="AE10:AM10"/>
    <mergeCell ref="AO10:AW10"/>
    <mergeCell ref="AY10:BG10"/>
    <mergeCell ref="BI10:BQ10"/>
    <mergeCell ref="CM9:CU9"/>
    <mergeCell ref="EU9:FC9"/>
    <mergeCell ref="K9:S9"/>
    <mergeCell ref="U9:AC9"/>
    <mergeCell ref="AE9:AM9"/>
    <mergeCell ref="AO9:AW9"/>
    <mergeCell ref="AY9:BG9"/>
    <mergeCell ref="BI9:BQ9"/>
    <mergeCell ref="EA10:EI10"/>
    <mergeCell ref="EK10:ES10"/>
    <mergeCell ref="EU10:FC10"/>
    <mergeCell ref="FE10:FM10"/>
    <mergeCell ref="FO10:FW10"/>
    <mergeCell ref="FY10:GG10"/>
    <mergeCell ref="CC10:CK10"/>
    <mergeCell ref="CM10:CU10"/>
    <mergeCell ref="FO8:FQ8"/>
    <mergeCell ref="CM8:CO8"/>
    <mergeCell ref="CQ8:CU8"/>
    <mergeCell ref="CW8:CY8"/>
    <mergeCell ref="DA8:DE8"/>
    <mergeCell ref="FE9:FM9"/>
    <mergeCell ref="CW9:DE9"/>
    <mergeCell ref="DG9:DO9"/>
    <mergeCell ref="DQ9:DY9"/>
    <mergeCell ref="EA9:EI9"/>
    <mergeCell ref="FO9:FW9"/>
    <mergeCell ref="DQ8:DS8"/>
    <mergeCell ref="DU8:DY8"/>
    <mergeCell ref="EA8:EC8"/>
    <mergeCell ref="EE8:EI8"/>
    <mergeCell ref="EK8:EM8"/>
    <mergeCell ref="EO8:ES8"/>
    <mergeCell ref="BS8:BU8"/>
    <mergeCell ref="BW8:CA8"/>
    <mergeCell ref="CC8:CE8"/>
    <mergeCell ref="CG8:CK8"/>
    <mergeCell ref="FO7:FR7"/>
    <mergeCell ref="FS7:FW7"/>
    <mergeCell ref="FY7:GB7"/>
    <mergeCell ref="GM7:GQ7"/>
    <mergeCell ref="A8:C8"/>
    <mergeCell ref="E8:I8"/>
    <mergeCell ref="K8:M8"/>
    <mergeCell ref="O8:S8"/>
    <mergeCell ref="U8:W8"/>
    <mergeCell ref="DG8:DI8"/>
    <mergeCell ref="DK8:DO8"/>
    <mergeCell ref="EY7:FC7"/>
    <mergeCell ref="FE7:FH7"/>
    <mergeCell ref="DG7:DJ7"/>
    <mergeCell ref="DK7:DO7"/>
    <mergeCell ref="DQ7:DT7"/>
    <mergeCell ref="DU7:DY7"/>
    <mergeCell ref="EO7:ES7"/>
    <mergeCell ref="EU7:EX7"/>
    <mergeCell ref="CC7:CF7"/>
    <mergeCell ref="CG7:CK7"/>
    <mergeCell ref="CM7:CP7"/>
    <mergeCell ref="CQ7:CU7"/>
    <mergeCell ref="FS8:FW8"/>
    <mergeCell ref="CW7:CZ7"/>
    <mergeCell ref="DA7:DE7"/>
    <mergeCell ref="FO6:FV6"/>
    <mergeCell ref="FY6:GF6"/>
    <mergeCell ref="GI6:GP6"/>
    <mergeCell ref="A7:D7"/>
    <mergeCell ref="E7:I7"/>
    <mergeCell ref="K7:N7"/>
    <mergeCell ref="O7:S7"/>
    <mergeCell ref="U7:X7"/>
    <mergeCell ref="BS7:BV7"/>
    <mergeCell ref="BW7:CA7"/>
    <mergeCell ref="CC6:CJ6"/>
    <mergeCell ref="CM6:CT6"/>
    <mergeCell ref="CW6:DD6"/>
    <mergeCell ref="DG6:DN6"/>
    <mergeCell ref="A6:H6"/>
    <mergeCell ref="EU6:FB6"/>
    <mergeCell ref="AY6:BF6"/>
    <mergeCell ref="BI6:BP6"/>
    <mergeCell ref="DQ6:DX6"/>
    <mergeCell ref="EK6:ER6"/>
    <mergeCell ref="AE7:AH7"/>
    <mergeCell ref="AI7:AM7"/>
    <mergeCell ref="A3:I3"/>
    <mergeCell ref="BS2:CA2"/>
    <mergeCell ref="FO3:FW3"/>
    <mergeCell ref="CC2:CK2"/>
    <mergeCell ref="CM3:CU3"/>
    <mergeCell ref="CW3:DE3"/>
    <mergeCell ref="DG3:DO3"/>
    <mergeCell ref="DQ3:DY3"/>
    <mergeCell ref="EA3:EI3"/>
    <mergeCell ref="EK3:ES3"/>
    <mergeCell ref="CC3:CK3"/>
    <mergeCell ref="EU3:FC3"/>
    <mergeCell ref="AO3:AW3"/>
    <mergeCell ref="AY2:BG2"/>
    <mergeCell ref="BI2:BQ2"/>
    <mergeCell ref="AY3:BG3"/>
    <mergeCell ref="BI3:BQ3"/>
    <mergeCell ref="CC27:CD27"/>
    <mergeCell ref="CM28:CO28"/>
    <mergeCell ref="CP27:CR27"/>
    <mergeCell ref="CP28:CR31"/>
    <mergeCell ref="CS31:CU31"/>
    <mergeCell ref="BO31:BQ31"/>
    <mergeCell ref="D27:F27"/>
    <mergeCell ref="A2:I2"/>
    <mergeCell ref="AO2:AW2"/>
    <mergeCell ref="AO27:AP27"/>
    <mergeCell ref="CM2:CU2"/>
    <mergeCell ref="AE2:AM2"/>
    <mergeCell ref="A9:I9"/>
    <mergeCell ref="A10:I10"/>
    <mergeCell ref="A27:B27"/>
    <mergeCell ref="AH27:AJ27"/>
    <mergeCell ref="BL27:BN27"/>
    <mergeCell ref="BV27:BX27"/>
    <mergeCell ref="CF27:CH27"/>
    <mergeCell ref="BB28:BD31"/>
    <mergeCell ref="BE31:BG31"/>
    <mergeCell ref="AK31:AM31"/>
    <mergeCell ref="AO5:AQ5"/>
    <mergeCell ref="AY31:BA31"/>
    <mergeCell ref="GL27:GN27"/>
    <mergeCell ref="EX28:EZ31"/>
    <mergeCell ref="FH28:FJ31"/>
    <mergeCell ref="FR28:FT31"/>
    <mergeCell ref="GB28:GD31"/>
    <mergeCell ref="BI4:BK4"/>
    <mergeCell ref="FO29:FQ29"/>
    <mergeCell ref="FE28:FG28"/>
    <mergeCell ref="FO30:FQ30"/>
    <mergeCell ref="CM4:CO4"/>
    <mergeCell ref="CP5:CS5"/>
    <mergeCell ref="CT4:CU5"/>
    <mergeCell ref="CZ4:DC4"/>
    <mergeCell ref="DD4:DE5"/>
    <mergeCell ref="CJ4:CK5"/>
    <mergeCell ref="CZ5:DC5"/>
    <mergeCell ref="CW4:CY4"/>
    <mergeCell ref="FE4:FG4"/>
    <mergeCell ref="DJ4:DM4"/>
    <mergeCell ref="DJ5:DM5"/>
    <mergeCell ref="EK5:EM5"/>
    <mergeCell ref="EA4:EC4"/>
    <mergeCell ref="DQ4:DS4"/>
    <mergeCell ref="FE5:FG5"/>
    <mergeCell ref="A4:C4"/>
    <mergeCell ref="D4:G4"/>
    <mergeCell ref="D5:G5"/>
    <mergeCell ref="H4:I5"/>
    <mergeCell ref="A5:C5"/>
    <mergeCell ref="AO4:AQ4"/>
    <mergeCell ref="BP4:BQ5"/>
    <mergeCell ref="BS5:BU5"/>
    <mergeCell ref="CF5:CI5"/>
    <mergeCell ref="CF4:CI4"/>
    <mergeCell ref="BZ4:CA5"/>
    <mergeCell ref="CC5:CE5"/>
    <mergeCell ref="CC4:CE4"/>
    <mergeCell ref="X5:AA5"/>
    <mergeCell ref="BS4:BU4"/>
    <mergeCell ref="BL5:BO5"/>
    <mergeCell ref="BV5:BY5"/>
    <mergeCell ref="BV4:BY4"/>
    <mergeCell ref="BL4:BO4"/>
    <mergeCell ref="AR4:AU4"/>
    <mergeCell ref="AV4:AW5"/>
    <mergeCell ref="AR5:AU5"/>
    <mergeCell ref="K1:Q1"/>
    <mergeCell ref="R1:S1"/>
    <mergeCell ref="N4:Q4"/>
    <mergeCell ref="R4:S5"/>
    <mergeCell ref="N5:Q5"/>
    <mergeCell ref="FO4:FQ4"/>
    <mergeCell ref="CW5:CY5"/>
    <mergeCell ref="DT4:DW4"/>
    <mergeCell ref="DX4:DY5"/>
    <mergeCell ref="ED4:EG4"/>
    <mergeCell ref="AE5:AG5"/>
    <mergeCell ref="AE4:AG4"/>
    <mergeCell ref="U2:AC2"/>
    <mergeCell ref="U5:W5"/>
    <mergeCell ref="K2:S2"/>
    <mergeCell ref="K5:M5"/>
    <mergeCell ref="BS1:BY1"/>
    <mergeCell ref="U1:AA1"/>
    <mergeCell ref="AB1:AC1"/>
    <mergeCell ref="X4:AA4"/>
    <mergeCell ref="AB4:AC5"/>
    <mergeCell ref="DG2:DO2"/>
    <mergeCell ref="EA2:EI2"/>
    <mergeCell ref="DQ2:DY2"/>
    <mergeCell ref="AE1:AK1"/>
    <mergeCell ref="AL1:AM1"/>
    <mergeCell ref="AH4:AK4"/>
    <mergeCell ref="AL4:AM5"/>
    <mergeCell ref="AH5:AK5"/>
    <mergeCell ref="BI5:BK5"/>
    <mergeCell ref="AO1:AU1"/>
    <mergeCell ref="AV1:AW1"/>
    <mergeCell ref="CW2:DE2"/>
    <mergeCell ref="BZ1:CA1"/>
    <mergeCell ref="BS3:CA3"/>
    <mergeCell ref="BF1:BG1"/>
    <mergeCell ref="BI1:BO1"/>
    <mergeCell ref="BP1:BQ1"/>
    <mergeCell ref="CM5:CO5"/>
    <mergeCell ref="BS6:BZ6"/>
    <mergeCell ref="CP4:CS4"/>
    <mergeCell ref="CC1:CI1"/>
    <mergeCell ref="CJ1:CK1"/>
    <mergeCell ref="BF4:BG5"/>
    <mergeCell ref="DQ1:DW1"/>
    <mergeCell ref="CM1:CS1"/>
    <mergeCell ref="CT1:CU1"/>
    <mergeCell ref="CW1:DC1"/>
    <mergeCell ref="DT5:DW5"/>
    <mergeCell ref="DN1:DO1"/>
    <mergeCell ref="DD1:DE1"/>
    <mergeCell ref="DG1:DM1"/>
    <mergeCell ref="DG4:DI4"/>
    <mergeCell ref="DQ5:DS5"/>
    <mergeCell ref="DG5:DI5"/>
    <mergeCell ref="DN4:DO5"/>
    <mergeCell ref="FV4:FW5"/>
    <mergeCell ref="GB4:GE4"/>
    <mergeCell ref="EN4:EQ4"/>
    <mergeCell ref="EH4:EI5"/>
    <mergeCell ref="EA6:EH6"/>
    <mergeCell ref="DX1:DY1"/>
    <mergeCell ref="EA1:EG1"/>
    <mergeCell ref="EH1:EI1"/>
    <mergeCell ref="EK1:EQ1"/>
    <mergeCell ref="ER1:ES1"/>
    <mergeCell ref="EN5:EQ5"/>
    <mergeCell ref="EU4:EW4"/>
    <mergeCell ref="EU1:FA1"/>
    <mergeCell ref="EU5:EW5"/>
    <mergeCell ref="ER4:ES5"/>
    <mergeCell ref="EK4:EM4"/>
    <mergeCell ref="FB4:FC5"/>
    <mergeCell ref="FY2:GG2"/>
    <mergeCell ref="FE2:FM2"/>
    <mergeCell ref="FO2:FW2"/>
    <mergeCell ref="EU2:FC2"/>
    <mergeCell ref="EK2:ES2"/>
    <mergeCell ref="FE1:FK1"/>
    <mergeCell ref="FL1:FM1"/>
    <mergeCell ref="FE6:FL6"/>
    <mergeCell ref="EK9:ES9"/>
    <mergeCell ref="EA5:EC5"/>
    <mergeCell ref="EA7:ED7"/>
    <mergeCell ref="EE7:EI7"/>
    <mergeCell ref="EK7:EN7"/>
    <mergeCell ref="ED5:EG5"/>
    <mergeCell ref="FI7:FM7"/>
    <mergeCell ref="EU8:EW8"/>
    <mergeCell ref="EY8:FC8"/>
    <mergeCell ref="FE8:FG8"/>
    <mergeCell ref="FI8:FM8"/>
    <mergeCell ref="A12:I12"/>
    <mergeCell ref="F13:I13"/>
    <mergeCell ref="FY5:GA5"/>
    <mergeCell ref="GI4:GK4"/>
    <mergeCell ref="FV1:FW1"/>
    <mergeCell ref="FY1:GE1"/>
    <mergeCell ref="FO1:FU1"/>
    <mergeCell ref="FY4:GA4"/>
    <mergeCell ref="FB1:FC1"/>
    <mergeCell ref="EX4:FA4"/>
    <mergeCell ref="FO5:FQ5"/>
    <mergeCell ref="EX5:FA5"/>
    <mergeCell ref="GF1:GG1"/>
    <mergeCell ref="GI1:GO1"/>
    <mergeCell ref="FE3:FM3"/>
    <mergeCell ref="FH5:FK5"/>
    <mergeCell ref="GI3:GQ3"/>
    <mergeCell ref="GF4:GG5"/>
    <mergeCell ref="GP1:GQ1"/>
    <mergeCell ref="FH4:FK4"/>
    <mergeCell ref="FL4:FM5"/>
    <mergeCell ref="FR4:FU4"/>
    <mergeCell ref="GI2:GQ2"/>
    <mergeCell ref="FY3:GG3"/>
  </mergeCells>
  <conditionalFormatting sqref="F15:F18">
    <cfRule type="expression" dxfId="59" priority="67" stopIfTrue="1">
      <formula>NOT(ISERROR(SEARCH("Класа?",F15)))</formula>
    </cfRule>
    <cfRule type="expression" dxfId="58" priority="68" stopIfTrue="1">
      <formula>NOT(ISERROR(SEARCH("Старост?",F15)))</formula>
    </cfRule>
    <cfRule type="expression" dxfId="57" priority="69" stopIfTrue="1">
      <formula>NOT(ISERROR(SEARCH("Врста дрвећа?",F15)))</formula>
    </cfRule>
  </conditionalFormatting>
  <conditionalFormatting sqref="P15:P18">
    <cfRule type="expression" dxfId="56" priority="61" stopIfTrue="1">
      <formula>NOT(ISERROR(SEARCH("Класа?",P15)))</formula>
    </cfRule>
    <cfRule type="expression" dxfId="55" priority="62" stopIfTrue="1">
      <formula>NOT(ISERROR(SEARCH("Старост?",P15)))</formula>
    </cfRule>
    <cfRule type="expression" dxfId="54" priority="63" stopIfTrue="1">
      <formula>NOT(ISERROR(SEARCH("Врста дрвећа?",P15)))</formula>
    </cfRule>
  </conditionalFormatting>
  <conditionalFormatting sqref="Z15:Z18">
    <cfRule type="expression" dxfId="53" priority="52" stopIfTrue="1">
      <formula>NOT(ISERROR(SEARCH("Класа?",Z15)))</formula>
    </cfRule>
    <cfRule type="expression" dxfId="52" priority="53" stopIfTrue="1">
      <formula>NOT(ISERROR(SEARCH("Старост?",Z15)))</formula>
    </cfRule>
    <cfRule type="expression" dxfId="51" priority="54" stopIfTrue="1">
      <formula>NOT(ISERROR(SEARCH("Врста дрвећа?",Z15)))</formula>
    </cfRule>
  </conditionalFormatting>
  <conditionalFormatting sqref="AJ15:AJ18">
    <cfRule type="expression" dxfId="50" priority="49" stopIfTrue="1">
      <formula>NOT(ISERROR(SEARCH("Класа?",AJ15)))</formula>
    </cfRule>
    <cfRule type="expression" dxfId="49" priority="50" stopIfTrue="1">
      <formula>NOT(ISERROR(SEARCH("Старост?",AJ15)))</formula>
    </cfRule>
    <cfRule type="expression" dxfId="48" priority="51" stopIfTrue="1">
      <formula>NOT(ISERROR(SEARCH("Врста дрвећа?",AJ15)))</formula>
    </cfRule>
  </conditionalFormatting>
  <conditionalFormatting sqref="AT15:AT18">
    <cfRule type="expression" dxfId="47" priority="46" stopIfTrue="1">
      <formula>NOT(ISERROR(SEARCH("Класа?",AT15)))</formula>
    </cfRule>
    <cfRule type="expression" dxfId="46" priority="47" stopIfTrue="1">
      <formula>NOT(ISERROR(SEARCH("Старост?",AT15)))</formula>
    </cfRule>
    <cfRule type="expression" dxfId="45" priority="48" stopIfTrue="1">
      <formula>NOT(ISERROR(SEARCH("Врста дрвећа?",AT15)))</formula>
    </cfRule>
  </conditionalFormatting>
  <conditionalFormatting sqref="BD15:BD18">
    <cfRule type="expression" dxfId="44" priority="43" stopIfTrue="1">
      <formula>NOT(ISERROR(SEARCH("Класа?",BD15)))</formula>
    </cfRule>
    <cfRule type="expression" dxfId="43" priority="44" stopIfTrue="1">
      <formula>NOT(ISERROR(SEARCH("Старост?",BD15)))</formula>
    </cfRule>
    <cfRule type="expression" dxfId="42" priority="45" stopIfTrue="1">
      <formula>NOT(ISERROR(SEARCH("Врста дрвећа?",BD15)))</formula>
    </cfRule>
  </conditionalFormatting>
  <conditionalFormatting sqref="BN15:BN18">
    <cfRule type="expression" dxfId="41" priority="40" stopIfTrue="1">
      <formula>NOT(ISERROR(SEARCH("Класа?",BN15)))</formula>
    </cfRule>
    <cfRule type="expression" dxfId="40" priority="41" stopIfTrue="1">
      <formula>NOT(ISERROR(SEARCH("Старост?",BN15)))</formula>
    </cfRule>
    <cfRule type="expression" dxfId="39" priority="42" stopIfTrue="1">
      <formula>NOT(ISERROR(SEARCH("Врста дрвећа?",BN15)))</formula>
    </cfRule>
  </conditionalFormatting>
  <conditionalFormatting sqref="BX15:BX18">
    <cfRule type="expression" dxfId="38" priority="37" stopIfTrue="1">
      <formula>NOT(ISERROR(SEARCH("Класа?",BX15)))</formula>
    </cfRule>
    <cfRule type="expression" dxfId="37" priority="38" stopIfTrue="1">
      <formula>NOT(ISERROR(SEARCH("Старост?",BX15)))</formula>
    </cfRule>
    <cfRule type="expression" dxfId="36" priority="39" stopIfTrue="1">
      <formula>NOT(ISERROR(SEARCH("Врста дрвећа?",BX15)))</formula>
    </cfRule>
  </conditionalFormatting>
  <conditionalFormatting sqref="CH15:CH18">
    <cfRule type="expression" dxfId="35" priority="34" stopIfTrue="1">
      <formula>NOT(ISERROR(SEARCH("Класа?",CH15)))</formula>
    </cfRule>
    <cfRule type="expression" dxfId="34" priority="35" stopIfTrue="1">
      <formula>NOT(ISERROR(SEARCH("Старост?",CH15)))</formula>
    </cfRule>
    <cfRule type="expression" dxfId="33" priority="36" stopIfTrue="1">
      <formula>NOT(ISERROR(SEARCH("Врста дрвећа?",CH15)))</formula>
    </cfRule>
  </conditionalFormatting>
  <conditionalFormatting sqref="CR15:CR18">
    <cfRule type="expression" dxfId="32" priority="31" stopIfTrue="1">
      <formula>NOT(ISERROR(SEARCH("Класа?",CR15)))</formula>
    </cfRule>
    <cfRule type="expression" dxfId="31" priority="32" stopIfTrue="1">
      <formula>NOT(ISERROR(SEARCH("Старост?",CR15)))</formula>
    </cfRule>
    <cfRule type="expression" dxfId="30" priority="33" stopIfTrue="1">
      <formula>NOT(ISERROR(SEARCH("Врста дрвећа?",CR15)))</formula>
    </cfRule>
  </conditionalFormatting>
  <conditionalFormatting sqref="DB15:DB18">
    <cfRule type="expression" dxfId="29" priority="28" stopIfTrue="1">
      <formula>NOT(ISERROR(SEARCH("Класа?",DB15)))</formula>
    </cfRule>
    <cfRule type="expression" dxfId="28" priority="29" stopIfTrue="1">
      <formula>NOT(ISERROR(SEARCH("Старост?",DB15)))</formula>
    </cfRule>
    <cfRule type="expression" dxfId="27" priority="30" stopIfTrue="1">
      <formula>NOT(ISERROR(SEARCH("Врста дрвећа?",DB15)))</formula>
    </cfRule>
  </conditionalFormatting>
  <conditionalFormatting sqref="DL15:DL18">
    <cfRule type="expression" dxfId="26" priority="25" stopIfTrue="1">
      <formula>NOT(ISERROR(SEARCH("Класа?",DL15)))</formula>
    </cfRule>
    <cfRule type="expression" dxfId="25" priority="26" stopIfTrue="1">
      <formula>NOT(ISERROR(SEARCH("Старост?",DL15)))</formula>
    </cfRule>
    <cfRule type="expression" dxfId="24" priority="27" stopIfTrue="1">
      <formula>NOT(ISERROR(SEARCH("Врста дрвећа?",DL15)))</formula>
    </cfRule>
  </conditionalFormatting>
  <conditionalFormatting sqref="DV15:DV18">
    <cfRule type="expression" dxfId="23" priority="22" stopIfTrue="1">
      <formula>NOT(ISERROR(SEARCH("Класа?",DV15)))</formula>
    </cfRule>
    <cfRule type="expression" dxfId="22" priority="23" stopIfTrue="1">
      <formula>NOT(ISERROR(SEARCH("Старост?",DV15)))</formula>
    </cfRule>
    <cfRule type="expression" dxfId="21" priority="24" stopIfTrue="1">
      <formula>NOT(ISERROR(SEARCH("Врста дрвећа?",DV15)))</formula>
    </cfRule>
  </conditionalFormatting>
  <conditionalFormatting sqref="EF15:EF18">
    <cfRule type="expression" dxfId="20" priority="19" stopIfTrue="1">
      <formula>NOT(ISERROR(SEARCH("Класа?",EF15)))</formula>
    </cfRule>
    <cfRule type="expression" dxfId="19" priority="20" stopIfTrue="1">
      <formula>NOT(ISERROR(SEARCH("Старост?",EF15)))</formula>
    </cfRule>
    <cfRule type="expression" dxfId="18" priority="21" stopIfTrue="1">
      <formula>NOT(ISERROR(SEARCH("Врста дрвећа?",EF15)))</formula>
    </cfRule>
  </conditionalFormatting>
  <conditionalFormatting sqref="EP15:EP18">
    <cfRule type="expression" dxfId="17" priority="16" stopIfTrue="1">
      <formula>NOT(ISERROR(SEARCH("Класа?",EP15)))</formula>
    </cfRule>
    <cfRule type="expression" dxfId="16" priority="17" stopIfTrue="1">
      <formula>NOT(ISERROR(SEARCH("Старост?",EP15)))</formula>
    </cfRule>
    <cfRule type="expression" dxfId="15" priority="18" stopIfTrue="1">
      <formula>NOT(ISERROR(SEARCH("Врста дрвећа?",EP15)))</formula>
    </cfRule>
  </conditionalFormatting>
  <conditionalFormatting sqref="EZ15:EZ18">
    <cfRule type="expression" dxfId="14" priority="13" stopIfTrue="1">
      <formula>NOT(ISERROR(SEARCH("Класа?",EZ15)))</formula>
    </cfRule>
    <cfRule type="expression" dxfId="13" priority="14" stopIfTrue="1">
      <formula>NOT(ISERROR(SEARCH("Старост?",EZ15)))</formula>
    </cfRule>
    <cfRule type="expression" dxfId="12" priority="15" stopIfTrue="1">
      <formula>NOT(ISERROR(SEARCH("Врста дрвећа?",EZ15)))</formula>
    </cfRule>
  </conditionalFormatting>
  <conditionalFormatting sqref="FJ15:FJ18">
    <cfRule type="expression" dxfId="11" priority="10" stopIfTrue="1">
      <formula>NOT(ISERROR(SEARCH("Класа?",FJ15)))</formula>
    </cfRule>
    <cfRule type="expression" dxfId="10" priority="11" stopIfTrue="1">
      <formula>NOT(ISERROR(SEARCH("Старост?",FJ15)))</formula>
    </cfRule>
    <cfRule type="expression" dxfId="9" priority="12" stopIfTrue="1">
      <formula>NOT(ISERROR(SEARCH("Врста дрвећа?",FJ15)))</formula>
    </cfRule>
  </conditionalFormatting>
  <conditionalFormatting sqref="FT15:FT18">
    <cfRule type="expression" dxfId="8" priority="7" stopIfTrue="1">
      <formula>NOT(ISERROR(SEARCH("Класа?",FT15)))</formula>
    </cfRule>
    <cfRule type="expression" dxfId="7" priority="8" stopIfTrue="1">
      <formula>NOT(ISERROR(SEARCH("Старост?",FT15)))</formula>
    </cfRule>
    <cfRule type="expression" dxfId="6" priority="9" stopIfTrue="1">
      <formula>NOT(ISERROR(SEARCH("Врста дрвећа?",FT15)))</formula>
    </cfRule>
  </conditionalFormatting>
  <conditionalFormatting sqref="GD15:GD18">
    <cfRule type="expression" dxfId="5" priority="4" stopIfTrue="1">
      <formula>NOT(ISERROR(SEARCH("Класа?",GD15)))</formula>
    </cfRule>
    <cfRule type="expression" dxfId="4" priority="5" stopIfTrue="1">
      <formula>NOT(ISERROR(SEARCH("Старост?",GD15)))</formula>
    </cfRule>
    <cfRule type="expression" dxfId="3" priority="6" stopIfTrue="1">
      <formula>NOT(ISERROR(SEARCH("Врста дрвећа?",GD15)))</formula>
    </cfRule>
  </conditionalFormatting>
  <conditionalFormatting sqref="GN15:GN18">
    <cfRule type="expression" dxfId="2" priority="1" stopIfTrue="1">
      <formula>NOT(ISERROR(SEARCH("Класа?",GN15)))</formula>
    </cfRule>
    <cfRule type="expression" dxfId="1" priority="2" stopIfTrue="1">
      <formula>NOT(ISERROR(SEARCH("Старост?",GN15)))</formula>
    </cfRule>
    <cfRule type="expression" dxfId="0" priority="3" stopIfTrue="1">
      <formula>NOT(ISERROR(SEARCH("Врста дрвећа?",GN15)))</formula>
    </cfRule>
  </conditionalFormatting>
  <dataValidations xWindow="180" yWindow="375" count="11">
    <dataValidation type="textLength" operator="lessThanOrEqual" allowBlank="1" showInputMessage="1" showErrorMessage="1" error="Могуће је унети највише 50 карактера!" sqref="D5:G5 N5:Q5 X5:AA5 AH5:AK5 AR5:AU5 BB5:BE5 BL5:BO5 BV5:BY5 CF5:CI5 CP5:CS5 CZ5:DC5 DJ5:DM5 DT5:DW5 ED5:EG5 EN5:EQ5 EX5:FA5 FH5:FK5 FR5:FU5 GB5:GE5 GL5:GO5">
      <formula1>50</formula1>
    </dataValidation>
    <dataValidation type="decimal" allowBlank="1" showInputMessage="1" showErrorMessage="1" error="Може бити унета само вредност до 100 хектара!" sqref="I6 S6 AC6 AM6 AW6 BG6 BQ6 CA6 CK6 CU6 DE6 DO6 DY6 EI6 ES6 FC6 FM6 FW6 GG6 GQ6">
      <formula1>0</formula1>
      <formula2>100</formula2>
    </dataValidation>
    <dataValidation type="textLength" operator="lessThanOrEqual" allowBlank="1" showInputMessage="1" showErrorMessage="1" error="Могуће је унети до 20 карактера!" sqref="A27:B27 A15:B18 K27:L27 K15:L18 U27:V27 U15:V18 AE27:AF27 AE15:AF18 AO27:AP27 AO15:AP18 AY27:AZ27 AY15:AZ18 BI27:BJ27 BI15:BJ18 BS27:BT27 BS15:BT18 CC27:CD27 CC15:CD18 CM27:CN27 CM15:CN18 CW27:CX27 CW15:CX18 DG27:DH27 DG15:DH18 DQ27:DR27 DQ15:DR18 EA27:EB27 EA15:EB18 EK27:EL27 EK15:EL18 EU27:EV27 EU15:EV18 FE27:FF27 FE15:FF18 FO27:FP27 FO15:FP18 FY27:FZ27 FY15:FZ18 GI27:GJ27 GI15:GJ18">
      <formula1>20</formula1>
    </dataValidation>
    <dataValidation type="whole" operator="lessThanOrEqual" allowBlank="1" showInputMessage="1" showErrorMessage="1" error="Могуће је унети само класе 1,2, или 3." sqref="D15:D18 N15:N18 X15:X18 AH15:AH18 AR15:AR18 BB15:BB18 BL15:BL18 BV15:BV18 CF15:CF18 CP15:CP18 CZ15:CZ18 DJ15:DJ18 DT15:DT18 ED15:ED18 EN15:EN18 EX15:EX18 FH15:FH18 FR15:FR18 GB15:GB18 GL15:GL18">
      <formula1>3</formula1>
    </dataValidation>
    <dataValidation type="textLength" operator="lessThanOrEqual" allowBlank="1" showInputMessage="1" showErrorMessage="1" error="Могуће је унети до 30 карактера!" sqref="G15:I19 A30:C30 G29:I30 Q15:S19 K30:M30 Q29:S30 AA15:AC19 U30:W30 AA29:AC30 AK15:AM19 AE30:AG30 AK29:AM30 AU15:AW19 AO30:AQ30 AU29:AW30 BE15:BG19 AY30:BA30 BE29:BG30 BO15:BQ19 BI30:BK30 BO29:BQ30 BY15:CA19 BS30:BU30 BY29:CA30 CI15:CK19 CC30:CE30 CI29:CK30 CS15:CU19 CM30:CO30 CS29:CU30 DC15:DE19 CW30:CY30 DC29:DE30 DM15:DO19 DG30:DI30 DM29:DO30 DW15:DY19 DQ30:DS30 DW29:DY30 EG15:EI19 EA30:EC30 EG29:EI30 EQ15:ES19 EK30:EM30 EQ29:ES30 FA15:FC19 EU30:EW30 FA29:FC30 FK15:FM19 FE30:FG30 FK29:FM30 FU15:FW19 FO30:FQ30 FU29:FW30 GE15:GG19 FY30:GA30 GE29:GG30 GO15:GQ19 GI30:GK30 GO29:GQ30">
      <formula1>30</formula1>
    </dataValidation>
    <dataValidation type="textLength" operator="lessThanOrEqual" allowBlank="1" showInputMessage="1" showErrorMessage="1" error="Могуће је унети до 50 карактера!" sqref="G27:I28 Q27:S28 AA27:AC28 AK27:AM28 AU27:AW28 BE27:BG28 BO27:BQ28 BY27:CA28 CI27:CK28 CS27:CU28 DC27:DE28 DM27:DO28 DW27:DY28 EG27:EI28 EQ27:ES28 FA27:FC28 FK27:FM28 FU27:FW28 GE27:GG28 GO27:GQ28">
      <formula1>50</formula1>
    </dataValidation>
    <dataValidation type="textLength" operator="lessThanOrEqual" allowBlank="1" showInputMessage="1" showErrorMessage="1" error="Може се унети највише до 100 карактера!" sqref="E7:I7 O7:S7 Y7:AC7 AI7:AM7 AS7:AW7 BC7:BG7 BM7:BQ7 BW7:CA7 CG7:CK7 CQ7:CU7 DA7:DE7 DK7:DO7 DU7:DY7 EE7:EI7 EO7:ES7 EY7:FC7 FI7:FM7 FS7:FW7 GC7:GG7 GM7:GQ7">
      <formula1>100</formula1>
    </dataValidation>
    <dataValidation type="list" operator="lessThanOrEqual" allowBlank="1" showInputMessage="1" showErrorMessage="1" error="Могуће је унети само I, II, III." sqref="D8 N8 X8 AH8 AR8 BB8 BL8 BV8 CF8 CP8 CZ8 DJ8 DT8 ED8 EN8 EX8 FH8 FR8 GB8 GL8">
      <formula1>"I, II, III"</formula1>
    </dataValidation>
    <dataValidation type="whole" operator="lessThanOrEqual" allowBlank="1" showInputMessage="1" showErrorMessage="1" sqref="E15:E18 O15:O18 Y15:Y18 AI15:AI18 AS15:AS18 BC15:BC18 BM15:BM18 BW15:BW18 CG15:CG18 CQ15:CQ18 DA15:DA18 DK15:DK18 DU15:DU18 EE15:EE18 EO15:EO18 EY15:EY18 FI15:FI18 FS15:FS18 GC15:GC18 GM15:GM18">
      <formula1>5000</formula1>
    </dataValidation>
    <dataValidation type="list" errorStyle="warning" allowBlank="1" showErrorMessage="1" error="У ово поље морате унети садња или сетва. Кликните на стрелицу поред и изаберите опцију." sqref="E13 O13 Y13 AI13 AS13 BC13 BM13 BW13 CG13 CQ13 DA13 DK13 DU13 EE13 EO13 EY13 FI13 FS13 GC13 GM13">
      <formula1>"садња, сетва"</formula1>
    </dataValidation>
    <dataValidation type="list" allowBlank="1" showInputMessage="1" showErrorMessage="1" error="Катастарску општину могуће је унети из падајуће листе тек по попуњавању обрасца &quot;Локације по КО&quot;" sqref="D4:G4 N4:Q4 X4:AA4 AH4:AK4 AR4:AU4 BB4:BE4 BL4:BO4 BV4:BY4 CF4:CI4 CP4:CS4 CZ4:DC4 DJ4:DM4 DT4:DW4 ED4:EG4 EN4:EQ4 EX4:FA4 FH4:FK4 FR4:FU4 GB4:GE4 GL4:GO4">
      <formula1>INDIRECT($C$36)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blackAndWhite="1" horizontalDpi="4294967294" verticalDpi="4294967294" r:id="rId1"/>
  <colBreaks count="1" manualBreakCount="1">
    <brk id="9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Упутство</vt:lpstr>
      <vt:lpstr>Пријава</vt:lpstr>
      <vt:lpstr>Локације по ОГШ</vt:lpstr>
      <vt:lpstr>Локације по КО</vt:lpstr>
      <vt:lpstr>Извод из пројекта</vt:lpstr>
      <vt:lpstr>'Извод из пројекта'!Print_Area</vt:lpstr>
      <vt:lpstr>'Локације по КО'!Print_Area</vt:lpstr>
      <vt:lpstr>'Локације по ОГШ'!Print_Area</vt:lpstr>
      <vt:lpstr>Пријава!Print_Area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Radosavljević</dc:creator>
  <cp:lastModifiedBy>Boban Milosavljevic</cp:lastModifiedBy>
  <cp:lastPrinted>2023-03-17T10:38:22Z</cp:lastPrinted>
  <dcterms:created xsi:type="dcterms:W3CDTF">2012-05-31T07:57:48Z</dcterms:created>
  <dcterms:modified xsi:type="dcterms:W3CDTF">2025-08-13T14:35:44Z</dcterms:modified>
</cp:coreProperties>
</file>